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2. FEAD\5. Communication\2. Communication externe\2. Nieuwsbrief FEAD\21. Septembre 2017\"/>
    </mc:Choice>
  </mc:AlternateContent>
  <bookViews>
    <workbookView xWindow="0" yWindow="0" windowWidth="20490" windowHeight="7755"/>
  </bookViews>
  <sheets>
    <sheet name="Blad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2" l="1"/>
  <c r="G29" i="2"/>
  <c r="F29" i="2"/>
  <c r="G28" i="2"/>
  <c r="F28" i="2"/>
  <c r="M27" i="2"/>
  <c r="G27" i="2"/>
  <c r="F27" i="2"/>
  <c r="M26" i="2"/>
  <c r="G26" i="2"/>
  <c r="F26" i="2"/>
  <c r="M25" i="2"/>
  <c r="G25" i="2"/>
  <c r="F25" i="2"/>
  <c r="G24" i="2"/>
  <c r="F24" i="2"/>
  <c r="M23" i="2"/>
  <c r="G23" i="2"/>
  <c r="F23" i="2"/>
  <c r="M22" i="2"/>
  <c r="G22" i="2"/>
  <c r="F22" i="2"/>
  <c r="M21" i="2"/>
  <c r="G21" i="2"/>
  <c r="F21" i="2"/>
  <c r="M20" i="2"/>
  <c r="G20" i="2"/>
  <c r="F20" i="2"/>
  <c r="M19" i="2"/>
  <c r="G19" i="2"/>
  <c r="F19" i="2"/>
  <c r="M18" i="2"/>
  <c r="G18" i="2"/>
  <c r="F18" i="2"/>
  <c r="M17" i="2"/>
  <c r="G17" i="2"/>
  <c r="F17" i="2"/>
  <c r="G16" i="2"/>
  <c r="F16" i="2"/>
  <c r="M15" i="2"/>
  <c r="G15" i="2"/>
  <c r="F15" i="2"/>
  <c r="M14" i="2"/>
  <c r="G14" i="2"/>
  <c r="F14" i="2"/>
  <c r="M13" i="2"/>
  <c r="G13" i="2"/>
  <c r="F13" i="2"/>
  <c r="M12" i="2"/>
  <c r="G12" i="2"/>
  <c r="F12" i="2"/>
  <c r="G11" i="2"/>
  <c r="F11" i="2"/>
  <c r="M10" i="2"/>
  <c r="G10" i="2"/>
  <c r="F10" i="2"/>
  <c r="M9" i="2"/>
  <c r="G9" i="2"/>
  <c r="F9" i="2"/>
  <c r="G8" i="2"/>
  <c r="F8" i="2"/>
  <c r="M7" i="2"/>
  <c r="G7" i="2"/>
  <c r="F7" i="2"/>
  <c r="G6" i="2"/>
  <c r="F6" i="2"/>
  <c r="M5" i="2"/>
  <c r="G5" i="2"/>
  <c r="F5" i="2"/>
  <c r="G4" i="2"/>
  <c r="F4" i="2"/>
  <c r="G3" i="2"/>
  <c r="F3" i="2"/>
  <c r="G2" i="2"/>
  <c r="F2" i="2"/>
</calcChain>
</file>

<file path=xl/sharedStrings.xml><?xml version="1.0" encoding="utf-8"?>
<sst xmlns="http://schemas.openxmlformats.org/spreadsheetml/2006/main" count="83" uniqueCount="80">
  <si>
    <t>Lot / Perceel</t>
  </si>
  <si>
    <t>Poids / Gewicht</t>
  </si>
  <si>
    <t>Nombre d'unités par colis/
Aantal eenheden per colis</t>
  </si>
  <si>
    <t>Nombre de colis par couche/
Aantal colis per laag</t>
  </si>
  <si>
    <t>Nombre de couche par palette/
Aantal lagen per pallet</t>
  </si>
  <si>
    <t>Nombre de colis par palette/
Aantal trays per pallet</t>
  </si>
  <si>
    <t>Nombre d'unités par palette/
Aantal eenheden per pallet</t>
  </si>
  <si>
    <t>Max / benef
Max/ begunstigde</t>
  </si>
  <si>
    <t>Produit</t>
  </si>
  <si>
    <t>Product</t>
  </si>
  <si>
    <t>Halfvolle melk (UHT)</t>
  </si>
  <si>
    <t>Makreel in olijfolie</t>
  </si>
  <si>
    <t>Rijstsalade met tonijn</t>
  </si>
  <si>
    <t>Rijst</t>
  </si>
  <si>
    <t>Gepelde tomaten gesneden in blokjes</t>
  </si>
  <si>
    <t>Hele sperziebonen zeer fijn in blik</t>
  </si>
  <si>
    <t>Groentemacedoine</t>
  </si>
  <si>
    <t>Appelmousseline</t>
  </si>
  <si>
    <t>Smeerbare smeltkaas</t>
  </si>
  <si>
    <t>Extra confituur van aardbeien</t>
  </si>
  <si>
    <t>Olijfolie</t>
  </si>
  <si>
    <t>Pure fairtrade chocolade</t>
  </si>
  <si>
    <t>Lait demi-écrémé UHT</t>
  </si>
  <si>
    <t>Maquereaux à l’huile d’olive</t>
  </si>
  <si>
    <t>Salade de riz au thon</t>
  </si>
  <si>
    <t>Farine de blé</t>
  </si>
  <si>
    <t>Riz</t>
  </si>
  <si>
    <t>Tomates pelées concassées en cubes</t>
  </si>
  <si>
    <t>Haricots verts entiers très fins en conserve</t>
  </si>
  <si>
    <t>Macédoine de légumes</t>
  </si>
  <si>
    <t>Mousseline de pomme</t>
  </si>
  <si>
    <t>Fromage fondu à tartiner</t>
  </si>
  <si>
    <t>Confiture extra aux fraises</t>
  </si>
  <si>
    <t>Huile d’olive</t>
  </si>
  <si>
    <t>Chocolat noir issu du commerce équitable</t>
  </si>
  <si>
    <t>Brique de 1L
Brik van 1L</t>
  </si>
  <si>
    <t>Conserve de 250g
Conserve van 250g</t>
  </si>
  <si>
    <t>Sachet de 1kg
Zak van 1kg</t>
  </si>
  <si>
    <t>Paquet de 1kg
Pak van 1kg</t>
  </si>
  <si>
    <t>Conserve de 400g
Conserve van 400g</t>
  </si>
  <si>
    <t>Boîte de 140g
Doos van 140g</t>
  </si>
  <si>
    <t>Bouteille de 0,5L
Fles van 0,5L</t>
  </si>
  <si>
    <t>Tablette de 100g
Tablet van 100g</t>
  </si>
  <si>
    <t>Poids brut palette/
Brutogewicht van de pallet
(kg)</t>
  </si>
  <si>
    <t>Conserve de 125g
Conserve van 125g</t>
  </si>
  <si>
    <t>Tarwemeel (bloem)</t>
  </si>
  <si>
    <t>Café moulu 100% Arabica issu du commerce équitable</t>
  </si>
  <si>
    <t>Gemalen koffie 100% Arabica fairtrade</t>
  </si>
  <si>
    <t>Paquet de 250g
Pak van 250g</t>
  </si>
  <si>
    <t>Pâtes: spaghetti biologiques</t>
  </si>
  <si>
    <t>Pasta: biologische spaghetti</t>
  </si>
  <si>
    <t>Pâtes: Coquillettes</t>
  </si>
  <si>
    <t>Pasta: Horentjes</t>
  </si>
  <si>
    <t>Haricots blancs</t>
  </si>
  <si>
    <t>Witte bonen</t>
  </si>
  <si>
    <t>Galettes de maïs</t>
  </si>
  <si>
    <t>Maïswafels</t>
  </si>
  <si>
    <t>Pétales de blé aux copeaux de chocolat</t>
  </si>
  <si>
    <t>Tarwevlokken met stukjes chocolade</t>
  </si>
  <si>
    <t>Gedroogd fruit</t>
  </si>
  <si>
    <t>Fruits secs</t>
  </si>
  <si>
    <t>Début du délai de livraison)/
Start leveringen</t>
  </si>
  <si>
    <t>Fin du délai de livraison/
Einde levering</t>
  </si>
  <si>
    <t>5 couches à 30 colis
1 couche à 10 colis/
5 lagen van 30 colis
1 laag van 10 colis</t>
  </si>
  <si>
    <t>Bocal de 480g
Bokaal van 480g</t>
  </si>
  <si>
    <t>Hauteur Palette/
Hoogte pallet
(cm)</t>
  </si>
  <si>
    <t>Conserve de 380g
Conserve van 380g</t>
  </si>
  <si>
    <t>Conserve 240g
Conserve van 240g</t>
  </si>
  <si>
    <t>Conserve de 220g
Conserve van 220g</t>
  </si>
  <si>
    <t>Conserve de 260 gr
Conserve van 260gr</t>
  </si>
  <si>
    <t>Kip met olijven en citroen</t>
  </si>
  <si>
    <t>Poulet aux olives et citron</t>
  </si>
  <si>
    <t>Balletjes in tomatensaus</t>
  </si>
  <si>
    <t>Boulettes à la sauce tomate</t>
  </si>
  <si>
    <t>Quantité
Hoeveelheid</t>
  </si>
  <si>
    <t>Boite de 500 g
Doos de 500g</t>
  </si>
  <si>
    <t>Sachet de 200 g
Zakje van 200g</t>
  </si>
  <si>
    <t>Paquet de 130 g
Pak van 130g</t>
  </si>
  <si>
    <t>Date d'attribution/
Datum toewijzing</t>
  </si>
  <si>
    <t>Procédure pour l'attribution du marché encore en cours/ procedure voor de toewijzing van de opracht nog bezig.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</si>
</sst>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D0D0D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/>
    <xf numFmtId="12" fontId="2" fillId="0" borderId="1" xfId="0" applyNumberFormat="1" applyFont="1" applyFill="1" applyBorder="1" applyAlignment="1">
      <alignment horizontal="center" vertical="center" wrapText="1"/>
    </xf>
    <xf numFmtId="12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2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12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2" zoomScaleNormal="100" workbookViewId="0">
      <selection activeCell="I32" sqref="I32"/>
    </sheetView>
  </sheetViews>
  <sheetFormatPr defaultColWidth="9.140625" defaultRowHeight="15" x14ac:dyDescent="0.25"/>
  <cols>
    <col min="1" max="1" width="7.7109375" bestFit="1" customWidth="1"/>
    <col min="2" max="2" width="28.7109375" customWidth="1"/>
    <col min="3" max="3" width="28.28515625" bestFit="1" customWidth="1"/>
    <col min="4" max="4" width="19.85546875" style="5" hidden="1" customWidth="1"/>
    <col min="5" max="5" width="12.28515625" style="5" customWidth="1"/>
    <col min="6" max="6" width="18.28515625" customWidth="1"/>
    <col min="7" max="7" width="18.42578125" customWidth="1"/>
    <col min="8" max="8" width="17.42578125" bestFit="1" customWidth="1"/>
    <col min="9" max="9" width="13.5703125" bestFit="1" customWidth="1"/>
    <col min="10" max="10" width="11.140625" bestFit="1" customWidth="1"/>
    <col min="11" max="11" width="12" bestFit="1" customWidth="1"/>
    <col min="12" max="12" width="11.42578125" bestFit="1" customWidth="1"/>
    <col min="13" max="13" width="11.5703125" customWidth="1"/>
    <col min="14" max="14" width="13.85546875" customWidth="1"/>
    <col min="15" max="15" width="9.7109375" customWidth="1"/>
    <col min="16" max="16" width="10.140625" style="3" customWidth="1"/>
  </cols>
  <sheetData>
    <row r="1" spans="1:16" s="1" customFormat="1" ht="90.75" thickBot="1" x14ac:dyDescent="0.3">
      <c r="A1" s="33" t="s">
        <v>0</v>
      </c>
      <c r="B1" s="11" t="s">
        <v>8</v>
      </c>
      <c r="C1" s="12" t="s">
        <v>9</v>
      </c>
      <c r="D1" s="12" t="s">
        <v>78</v>
      </c>
      <c r="E1" s="12" t="s">
        <v>74</v>
      </c>
      <c r="F1" s="12" t="s">
        <v>61</v>
      </c>
      <c r="G1" s="12" t="s">
        <v>62</v>
      </c>
      <c r="H1" s="12" t="s">
        <v>1</v>
      </c>
      <c r="I1" s="12" t="s">
        <v>2</v>
      </c>
      <c r="J1" s="12" t="s">
        <v>3</v>
      </c>
      <c r="K1" s="12" t="s">
        <v>4</v>
      </c>
      <c r="L1" s="12" t="s">
        <v>5</v>
      </c>
      <c r="M1" s="12" t="s">
        <v>6</v>
      </c>
      <c r="N1" s="12" t="s">
        <v>43</v>
      </c>
      <c r="O1" s="12" t="s">
        <v>7</v>
      </c>
      <c r="P1" s="13" t="s">
        <v>65</v>
      </c>
    </row>
    <row r="2" spans="1:16" ht="15.75" customHeight="1" thickBot="1" x14ac:dyDescent="0.3">
      <c r="A2" s="43">
        <v>1</v>
      </c>
      <c r="B2" s="46" t="s">
        <v>22</v>
      </c>
      <c r="C2" s="49" t="s">
        <v>10</v>
      </c>
      <c r="D2" s="38">
        <v>42943</v>
      </c>
      <c r="E2" s="7">
        <v>0.33333333333333331</v>
      </c>
      <c r="F2" s="8">
        <f>D2+90</f>
        <v>43033</v>
      </c>
      <c r="G2" s="8">
        <f>D2+120</f>
        <v>43063</v>
      </c>
      <c r="H2" s="52" t="s">
        <v>35</v>
      </c>
      <c r="I2" s="40">
        <v>6</v>
      </c>
      <c r="J2" s="40">
        <v>24</v>
      </c>
      <c r="K2" s="40">
        <v>6</v>
      </c>
      <c r="L2" s="40">
        <v>144</v>
      </c>
      <c r="M2" s="40">
        <v>864</v>
      </c>
      <c r="N2" s="40">
        <v>939</v>
      </c>
      <c r="O2" s="57">
        <v>50</v>
      </c>
      <c r="P2" s="60">
        <v>115.2</v>
      </c>
    </row>
    <row r="3" spans="1:16" ht="15.75" thickBot="1" x14ac:dyDescent="0.3">
      <c r="A3" s="44"/>
      <c r="B3" s="47"/>
      <c r="C3" s="50"/>
      <c r="D3" s="38">
        <v>42943</v>
      </c>
      <c r="E3" s="6">
        <v>0.33333333333333331</v>
      </c>
      <c r="F3" s="2">
        <f>D3+210</f>
        <v>43153</v>
      </c>
      <c r="G3" s="2">
        <f>D3+240</f>
        <v>43183</v>
      </c>
      <c r="H3" s="53"/>
      <c r="I3" s="41"/>
      <c r="J3" s="41"/>
      <c r="K3" s="41"/>
      <c r="L3" s="41"/>
      <c r="M3" s="41"/>
      <c r="N3" s="41"/>
      <c r="O3" s="58"/>
      <c r="P3" s="61"/>
    </row>
    <row r="4" spans="1:16" ht="15.75" thickBot="1" x14ac:dyDescent="0.3">
      <c r="A4" s="45"/>
      <c r="B4" s="48"/>
      <c r="C4" s="51"/>
      <c r="D4" s="38">
        <v>42943</v>
      </c>
      <c r="E4" s="9">
        <v>0.33333333333333331</v>
      </c>
      <c r="F4" s="10">
        <f>D4+300</f>
        <v>43243</v>
      </c>
      <c r="G4" s="10">
        <f>D4+330</f>
        <v>43273</v>
      </c>
      <c r="H4" s="54"/>
      <c r="I4" s="42"/>
      <c r="J4" s="42"/>
      <c r="K4" s="42"/>
      <c r="L4" s="42"/>
      <c r="M4" s="42"/>
      <c r="N4" s="42"/>
      <c r="O4" s="59"/>
      <c r="P4" s="62"/>
    </row>
    <row r="5" spans="1:16" ht="15.75" customHeight="1" thickBot="1" x14ac:dyDescent="0.3">
      <c r="A5" s="63">
        <v>2</v>
      </c>
      <c r="B5" s="65" t="s">
        <v>23</v>
      </c>
      <c r="C5" s="67" t="s">
        <v>11</v>
      </c>
      <c r="D5" s="38">
        <v>42943</v>
      </c>
      <c r="E5" s="7">
        <v>0.5</v>
      </c>
      <c r="F5" s="8">
        <f>D5+120</f>
        <v>43063</v>
      </c>
      <c r="G5" s="8">
        <f>D5+150</f>
        <v>43093</v>
      </c>
      <c r="H5" s="69" t="s">
        <v>44</v>
      </c>
      <c r="I5" s="69">
        <v>50</v>
      </c>
      <c r="J5" s="69">
        <v>12</v>
      </c>
      <c r="K5" s="69">
        <v>10</v>
      </c>
      <c r="L5" s="69">
        <v>120</v>
      </c>
      <c r="M5" s="69">
        <f>120*50</f>
        <v>6000</v>
      </c>
      <c r="N5" s="69">
        <v>1100</v>
      </c>
      <c r="O5" s="57">
        <v>35</v>
      </c>
      <c r="P5" s="55">
        <v>168</v>
      </c>
    </row>
    <row r="6" spans="1:16" ht="15.75" thickBot="1" x14ac:dyDescent="0.3">
      <c r="A6" s="64"/>
      <c r="B6" s="66"/>
      <c r="C6" s="68"/>
      <c r="D6" s="38">
        <v>42943</v>
      </c>
      <c r="E6" s="9">
        <v>0.5</v>
      </c>
      <c r="F6" s="14">
        <f>D6+210</f>
        <v>43153</v>
      </c>
      <c r="G6" s="14">
        <f>D6+240</f>
        <v>43183</v>
      </c>
      <c r="H6" s="70"/>
      <c r="I6" s="70"/>
      <c r="J6" s="70"/>
      <c r="K6" s="70"/>
      <c r="L6" s="70"/>
      <c r="M6" s="70"/>
      <c r="N6" s="70"/>
      <c r="O6" s="59"/>
      <c r="P6" s="56"/>
    </row>
    <row r="7" spans="1:16" s="4" customFormat="1" ht="15.75" customHeight="1" thickBot="1" x14ac:dyDescent="0.3">
      <c r="A7" s="73">
        <v>3</v>
      </c>
      <c r="B7" s="75" t="s">
        <v>24</v>
      </c>
      <c r="C7" s="77" t="s">
        <v>12</v>
      </c>
      <c r="D7" s="38">
        <v>42943</v>
      </c>
      <c r="E7" s="7">
        <v>0.5</v>
      </c>
      <c r="F7" s="15">
        <f>D7+120</f>
        <v>43063</v>
      </c>
      <c r="G7" s="15">
        <f>D7+150</f>
        <v>43093</v>
      </c>
      <c r="H7" s="77" t="s">
        <v>36</v>
      </c>
      <c r="I7" s="71">
        <v>12</v>
      </c>
      <c r="J7" s="71">
        <v>12</v>
      </c>
      <c r="K7" s="71">
        <v>14</v>
      </c>
      <c r="L7" s="71">
        <v>168</v>
      </c>
      <c r="M7" s="79">
        <f>L7*I7</f>
        <v>2016</v>
      </c>
      <c r="N7" s="71">
        <v>504</v>
      </c>
      <c r="O7" s="71">
        <v>35</v>
      </c>
      <c r="P7" s="83">
        <v>105</v>
      </c>
    </row>
    <row r="8" spans="1:16" s="4" customFormat="1" ht="15.75" thickBot="1" x14ac:dyDescent="0.3">
      <c r="A8" s="74"/>
      <c r="B8" s="76"/>
      <c r="C8" s="78"/>
      <c r="D8" s="38">
        <v>42943</v>
      </c>
      <c r="E8" s="9">
        <v>0.5</v>
      </c>
      <c r="F8" s="16">
        <f>D8+270</f>
        <v>43213</v>
      </c>
      <c r="G8" s="16">
        <f>D8+300</f>
        <v>43243</v>
      </c>
      <c r="H8" s="78"/>
      <c r="I8" s="72"/>
      <c r="J8" s="72"/>
      <c r="K8" s="72"/>
      <c r="L8" s="72"/>
      <c r="M8" s="80"/>
      <c r="N8" s="72"/>
      <c r="O8" s="72"/>
      <c r="P8" s="84"/>
    </row>
    <row r="9" spans="1:16" ht="30.75" thickBot="1" x14ac:dyDescent="0.3">
      <c r="A9" s="34">
        <v>4</v>
      </c>
      <c r="B9" s="17" t="s">
        <v>25</v>
      </c>
      <c r="C9" s="18" t="s">
        <v>45</v>
      </c>
      <c r="D9" s="38">
        <v>42943</v>
      </c>
      <c r="E9" s="19">
        <v>1</v>
      </c>
      <c r="F9" s="20">
        <f>D9+60</f>
        <v>43003</v>
      </c>
      <c r="G9" s="20">
        <f>D9+90</f>
        <v>43033</v>
      </c>
      <c r="H9" s="22" t="s">
        <v>37</v>
      </c>
      <c r="I9" s="23">
        <v>10</v>
      </c>
      <c r="J9" s="23">
        <v>11</v>
      </c>
      <c r="K9" s="23">
        <v>9</v>
      </c>
      <c r="L9" s="23">
        <v>99</v>
      </c>
      <c r="M9" s="23">
        <f>L9*I9</f>
        <v>990</v>
      </c>
      <c r="N9" s="23">
        <v>1029.9000000000001</v>
      </c>
      <c r="O9" s="23">
        <v>20</v>
      </c>
      <c r="P9" s="24">
        <v>159</v>
      </c>
    </row>
    <row r="10" spans="1:16" ht="15" customHeight="1" x14ac:dyDescent="0.25">
      <c r="A10" s="63">
        <v>5</v>
      </c>
      <c r="B10" s="65" t="s">
        <v>46</v>
      </c>
      <c r="C10" s="67" t="s">
        <v>47</v>
      </c>
      <c r="D10" s="38">
        <v>42985</v>
      </c>
      <c r="E10" s="7">
        <v>0.5</v>
      </c>
      <c r="F10" s="8">
        <f>D10+150</f>
        <v>43135</v>
      </c>
      <c r="G10" s="8">
        <f>D10+180</f>
        <v>43165</v>
      </c>
      <c r="H10" s="52" t="s">
        <v>48</v>
      </c>
      <c r="I10" s="40">
        <v>20</v>
      </c>
      <c r="J10" s="40">
        <v>10</v>
      </c>
      <c r="K10" s="40">
        <v>11</v>
      </c>
      <c r="L10" s="40">
        <v>110</v>
      </c>
      <c r="M10" s="40">
        <f t="shared" ref="M10:M20" si="0">L10*I10</f>
        <v>2200</v>
      </c>
      <c r="N10" s="40">
        <v>590</v>
      </c>
      <c r="O10" s="40">
        <v>20</v>
      </c>
      <c r="P10" s="81">
        <v>177</v>
      </c>
    </row>
    <row r="11" spans="1:16" ht="15.75" thickBot="1" x14ac:dyDescent="0.3">
      <c r="A11" s="64"/>
      <c r="B11" s="66"/>
      <c r="C11" s="68"/>
      <c r="D11" s="39">
        <v>42985</v>
      </c>
      <c r="E11" s="9">
        <v>0.5</v>
      </c>
      <c r="F11" s="25">
        <f>D11+270</f>
        <v>43255</v>
      </c>
      <c r="G11" s="25">
        <f>D11+300</f>
        <v>43285</v>
      </c>
      <c r="H11" s="54"/>
      <c r="I11" s="42"/>
      <c r="J11" s="42"/>
      <c r="K11" s="42"/>
      <c r="L11" s="42"/>
      <c r="M11" s="42"/>
      <c r="N11" s="42"/>
      <c r="O11" s="42"/>
      <c r="P11" s="82"/>
    </row>
    <row r="12" spans="1:16" ht="30.75" thickBot="1" x14ac:dyDescent="0.3">
      <c r="A12" s="34">
        <v>6</v>
      </c>
      <c r="B12" s="17" t="s">
        <v>49</v>
      </c>
      <c r="C12" s="18" t="s">
        <v>50</v>
      </c>
      <c r="D12" s="38">
        <v>42943</v>
      </c>
      <c r="E12" s="19">
        <v>1</v>
      </c>
      <c r="F12" s="20">
        <f>D12+300</f>
        <v>43243</v>
      </c>
      <c r="G12" s="20">
        <f>D12+330</f>
        <v>43273</v>
      </c>
      <c r="H12" s="22" t="s">
        <v>37</v>
      </c>
      <c r="I12" s="26">
        <v>12</v>
      </c>
      <c r="J12" s="23">
        <v>18</v>
      </c>
      <c r="K12" s="23">
        <v>5</v>
      </c>
      <c r="L12" s="23">
        <v>90</v>
      </c>
      <c r="M12" s="23">
        <f t="shared" si="0"/>
        <v>1080</v>
      </c>
      <c r="N12" s="23">
        <v>1118.4000000000001</v>
      </c>
      <c r="O12" s="23">
        <v>20</v>
      </c>
      <c r="P12" s="24">
        <v>139</v>
      </c>
    </row>
    <row r="13" spans="1:16" ht="30.75" thickBot="1" x14ac:dyDescent="0.3">
      <c r="A13" s="34">
        <v>7</v>
      </c>
      <c r="B13" s="17" t="s">
        <v>51</v>
      </c>
      <c r="C13" s="18" t="s">
        <v>52</v>
      </c>
      <c r="D13" s="38">
        <v>42943</v>
      </c>
      <c r="E13" s="19">
        <v>1</v>
      </c>
      <c r="F13" s="20">
        <f>D13+180</f>
        <v>43123</v>
      </c>
      <c r="G13" s="20">
        <f>D13+210</f>
        <v>43153</v>
      </c>
      <c r="H13" s="22" t="s">
        <v>37</v>
      </c>
      <c r="I13" s="23">
        <v>12</v>
      </c>
      <c r="J13" s="23">
        <v>7</v>
      </c>
      <c r="K13" s="23">
        <v>9</v>
      </c>
      <c r="L13" s="23">
        <v>63</v>
      </c>
      <c r="M13" s="23">
        <f t="shared" si="0"/>
        <v>756</v>
      </c>
      <c r="N13" s="23">
        <v>796</v>
      </c>
      <c r="O13" s="23">
        <v>20</v>
      </c>
      <c r="P13" s="24">
        <v>160</v>
      </c>
    </row>
    <row r="14" spans="1:16" ht="30.75" thickBot="1" x14ac:dyDescent="0.3">
      <c r="A14" s="34">
        <v>8</v>
      </c>
      <c r="B14" s="17" t="s">
        <v>26</v>
      </c>
      <c r="C14" s="18" t="s">
        <v>13</v>
      </c>
      <c r="D14" s="38">
        <v>42943</v>
      </c>
      <c r="E14" s="19">
        <v>1</v>
      </c>
      <c r="F14" s="20">
        <f>D14+90</f>
        <v>43033</v>
      </c>
      <c r="G14" s="20">
        <f>D14+120</f>
        <v>43063</v>
      </c>
      <c r="H14" s="22" t="s">
        <v>38</v>
      </c>
      <c r="I14" s="23">
        <v>10</v>
      </c>
      <c r="J14" s="23">
        <v>12</v>
      </c>
      <c r="K14" s="23">
        <v>7</v>
      </c>
      <c r="L14" s="23">
        <v>84</v>
      </c>
      <c r="M14" s="23">
        <f t="shared" si="0"/>
        <v>840</v>
      </c>
      <c r="N14" s="23">
        <v>867.76</v>
      </c>
      <c r="O14" s="23">
        <v>20</v>
      </c>
      <c r="P14" s="24">
        <v>148</v>
      </c>
    </row>
    <row r="15" spans="1:16" ht="15.75" customHeight="1" thickBot="1" x14ac:dyDescent="0.3">
      <c r="A15" s="63">
        <v>9</v>
      </c>
      <c r="B15" s="65" t="s">
        <v>27</v>
      </c>
      <c r="C15" s="67" t="s">
        <v>14</v>
      </c>
      <c r="D15" s="38">
        <v>42943</v>
      </c>
      <c r="E15" s="7">
        <v>0.5</v>
      </c>
      <c r="F15" s="8">
        <f>D15+180</f>
        <v>43123</v>
      </c>
      <c r="G15" s="8">
        <f>D15+210</f>
        <v>43153</v>
      </c>
      <c r="H15" s="52" t="s">
        <v>39</v>
      </c>
      <c r="I15" s="40">
        <v>12</v>
      </c>
      <c r="J15" s="40">
        <v>12</v>
      </c>
      <c r="K15" s="40">
        <v>12</v>
      </c>
      <c r="L15" s="40">
        <v>144</v>
      </c>
      <c r="M15" s="40">
        <f t="shared" si="0"/>
        <v>1728</v>
      </c>
      <c r="N15" s="40">
        <v>815</v>
      </c>
      <c r="O15" s="40">
        <v>35</v>
      </c>
      <c r="P15" s="81">
        <v>150</v>
      </c>
    </row>
    <row r="16" spans="1:16" ht="15.75" thickBot="1" x14ac:dyDescent="0.3">
      <c r="A16" s="64"/>
      <c r="B16" s="66"/>
      <c r="C16" s="68"/>
      <c r="D16" s="38">
        <v>42943</v>
      </c>
      <c r="E16" s="9">
        <v>0.5</v>
      </c>
      <c r="F16" s="25">
        <f>D16+300</f>
        <v>43243</v>
      </c>
      <c r="G16" s="25">
        <f>D16+330</f>
        <v>43273</v>
      </c>
      <c r="H16" s="54"/>
      <c r="I16" s="42"/>
      <c r="J16" s="42"/>
      <c r="K16" s="42"/>
      <c r="L16" s="42"/>
      <c r="M16" s="42"/>
      <c r="N16" s="42"/>
      <c r="O16" s="42"/>
      <c r="P16" s="82"/>
    </row>
    <row r="17" spans="1:16" ht="45.75" thickBot="1" x14ac:dyDescent="0.3">
      <c r="A17" s="35">
        <v>10</v>
      </c>
      <c r="B17" s="17" t="s">
        <v>28</v>
      </c>
      <c r="C17" s="18" t="s">
        <v>15</v>
      </c>
      <c r="D17" s="38">
        <v>42943</v>
      </c>
      <c r="E17" s="19">
        <v>1</v>
      </c>
      <c r="F17" s="20">
        <f>D17+180</f>
        <v>43123</v>
      </c>
      <c r="G17" s="20">
        <f>D17+210</f>
        <v>43153</v>
      </c>
      <c r="H17" s="27" t="s">
        <v>68</v>
      </c>
      <c r="I17" s="23">
        <v>12</v>
      </c>
      <c r="J17" s="23">
        <v>9</v>
      </c>
      <c r="K17" s="23">
        <v>16</v>
      </c>
      <c r="L17" s="23">
        <v>144</v>
      </c>
      <c r="M17" s="23">
        <f t="shared" si="0"/>
        <v>1728</v>
      </c>
      <c r="N17" s="23">
        <v>887</v>
      </c>
      <c r="O17" s="23">
        <v>35</v>
      </c>
      <c r="P17" s="28">
        <v>154</v>
      </c>
    </row>
    <row r="18" spans="1:16" ht="45.75" thickBot="1" x14ac:dyDescent="0.3">
      <c r="A18" s="35">
        <v>11</v>
      </c>
      <c r="B18" s="17" t="s">
        <v>29</v>
      </c>
      <c r="C18" s="18" t="s">
        <v>16</v>
      </c>
      <c r="D18" s="38">
        <v>42943</v>
      </c>
      <c r="E18" s="19">
        <v>1</v>
      </c>
      <c r="F18" s="20">
        <f>D18+90</f>
        <v>43033</v>
      </c>
      <c r="G18" s="20">
        <f>D18+120</f>
        <v>43063</v>
      </c>
      <c r="H18" s="22" t="s">
        <v>67</v>
      </c>
      <c r="I18" s="23">
        <v>24</v>
      </c>
      <c r="J18" s="23">
        <v>6</v>
      </c>
      <c r="K18" s="23">
        <v>12</v>
      </c>
      <c r="L18" s="23">
        <v>72</v>
      </c>
      <c r="M18" s="23">
        <f t="shared" si="0"/>
        <v>1728</v>
      </c>
      <c r="N18" s="23">
        <v>886</v>
      </c>
      <c r="O18" s="23">
        <v>35</v>
      </c>
      <c r="P18" s="24">
        <v>160</v>
      </c>
    </row>
    <row r="19" spans="1:16" ht="60.75" thickBot="1" x14ac:dyDescent="0.3">
      <c r="A19" s="35">
        <v>12</v>
      </c>
      <c r="B19" s="17" t="s">
        <v>53</v>
      </c>
      <c r="C19" s="18" t="s">
        <v>54</v>
      </c>
      <c r="D19" s="38">
        <v>42943</v>
      </c>
      <c r="E19" s="19">
        <v>1</v>
      </c>
      <c r="F19" s="20">
        <f>D19+60</f>
        <v>43003</v>
      </c>
      <c r="G19" s="20">
        <f>D19+90</f>
        <v>43033</v>
      </c>
      <c r="H19" s="22" t="s">
        <v>69</v>
      </c>
      <c r="I19" s="23">
        <v>24</v>
      </c>
      <c r="J19" s="23">
        <v>6</v>
      </c>
      <c r="K19" s="23">
        <v>14</v>
      </c>
      <c r="L19" s="23">
        <v>84</v>
      </c>
      <c r="M19" s="23">
        <f t="shared" si="0"/>
        <v>2016</v>
      </c>
      <c r="N19" s="23">
        <v>1030</v>
      </c>
      <c r="O19" s="23">
        <v>35</v>
      </c>
      <c r="P19" s="24">
        <v>180</v>
      </c>
    </row>
    <row r="20" spans="1:16" ht="45.75" thickBot="1" x14ac:dyDescent="0.3">
      <c r="A20" s="35">
        <v>13</v>
      </c>
      <c r="B20" s="17" t="s">
        <v>30</v>
      </c>
      <c r="C20" s="18" t="s">
        <v>17</v>
      </c>
      <c r="D20" s="38">
        <v>42943</v>
      </c>
      <c r="E20" s="19">
        <v>1</v>
      </c>
      <c r="F20" s="20">
        <f>D20+150</f>
        <v>43093</v>
      </c>
      <c r="G20" s="20">
        <f>D20+180</f>
        <v>43123</v>
      </c>
      <c r="H20" s="20" t="s">
        <v>66</v>
      </c>
      <c r="I20" s="23">
        <v>6</v>
      </c>
      <c r="J20" s="23">
        <v>25</v>
      </c>
      <c r="K20" s="23">
        <v>8</v>
      </c>
      <c r="L20" s="23">
        <v>200</v>
      </c>
      <c r="M20" s="23">
        <f t="shared" si="0"/>
        <v>1200</v>
      </c>
      <c r="N20" s="23">
        <v>760</v>
      </c>
      <c r="O20" s="23">
        <v>35</v>
      </c>
      <c r="P20" s="28">
        <v>115</v>
      </c>
    </row>
    <row r="21" spans="1:16" ht="120.75" thickBot="1" x14ac:dyDescent="0.3">
      <c r="A21" s="35">
        <v>14</v>
      </c>
      <c r="B21" s="17" t="s">
        <v>31</v>
      </c>
      <c r="C21" s="18" t="s">
        <v>18</v>
      </c>
      <c r="D21" s="38">
        <v>42943</v>
      </c>
      <c r="E21" s="19">
        <v>1</v>
      </c>
      <c r="F21" s="20">
        <f>D21+150</f>
        <v>43093</v>
      </c>
      <c r="G21" s="20">
        <f>D21+180</f>
        <v>43123</v>
      </c>
      <c r="H21" s="22" t="s">
        <v>40</v>
      </c>
      <c r="I21" s="23">
        <v>24</v>
      </c>
      <c r="J21" s="22">
        <v>30</v>
      </c>
      <c r="K21" s="22" t="s">
        <v>63</v>
      </c>
      <c r="L21" s="23">
        <v>160</v>
      </c>
      <c r="M21" s="23">
        <f>24*160</f>
        <v>3840</v>
      </c>
      <c r="N21" s="23">
        <v>653.28</v>
      </c>
      <c r="O21" s="23">
        <v>35</v>
      </c>
      <c r="P21" s="24">
        <v>178.2</v>
      </c>
    </row>
    <row r="22" spans="1:16" ht="30.75" thickBot="1" x14ac:dyDescent="0.3">
      <c r="A22" s="35">
        <v>15</v>
      </c>
      <c r="B22" s="17" t="s">
        <v>32</v>
      </c>
      <c r="C22" s="18" t="s">
        <v>19</v>
      </c>
      <c r="D22" s="38">
        <v>42943</v>
      </c>
      <c r="E22" s="19">
        <v>1</v>
      </c>
      <c r="F22" s="20">
        <f>D22+360</f>
        <v>43303</v>
      </c>
      <c r="G22" s="20">
        <f>D22+390</f>
        <v>43333</v>
      </c>
      <c r="H22" s="22" t="s">
        <v>64</v>
      </c>
      <c r="I22" s="23">
        <v>12</v>
      </c>
      <c r="J22" s="23">
        <v>14</v>
      </c>
      <c r="K22" s="23">
        <v>7</v>
      </c>
      <c r="L22" s="23">
        <v>98</v>
      </c>
      <c r="M22" s="23">
        <f t="shared" ref="M22:M29" si="1">L22*I22</f>
        <v>1176</v>
      </c>
      <c r="N22" s="23">
        <v>823.6</v>
      </c>
      <c r="O22" s="23">
        <v>10</v>
      </c>
      <c r="P22" s="24">
        <v>121</v>
      </c>
    </row>
    <row r="23" spans="1:16" ht="15.75" customHeight="1" thickBot="1" x14ac:dyDescent="0.3">
      <c r="A23" s="86">
        <v>16</v>
      </c>
      <c r="B23" s="65" t="s">
        <v>33</v>
      </c>
      <c r="C23" s="67" t="s">
        <v>20</v>
      </c>
      <c r="D23" s="38">
        <v>42943</v>
      </c>
      <c r="E23" s="7">
        <v>0.5</v>
      </c>
      <c r="F23" s="8">
        <f>D23+120</f>
        <v>43063</v>
      </c>
      <c r="G23" s="8">
        <f>D23+150</f>
        <v>43093</v>
      </c>
      <c r="H23" s="52" t="s">
        <v>41</v>
      </c>
      <c r="I23" s="40">
        <v>12</v>
      </c>
      <c r="J23" s="40">
        <v>19</v>
      </c>
      <c r="K23" s="40">
        <v>4</v>
      </c>
      <c r="L23" s="40">
        <v>76</v>
      </c>
      <c r="M23" s="40">
        <f t="shared" si="1"/>
        <v>912</v>
      </c>
      <c r="N23" s="40">
        <v>818</v>
      </c>
      <c r="O23" s="40">
        <v>8</v>
      </c>
      <c r="P23" s="81">
        <v>129</v>
      </c>
    </row>
    <row r="24" spans="1:16" ht="15.75" thickBot="1" x14ac:dyDescent="0.3">
      <c r="A24" s="87"/>
      <c r="B24" s="88"/>
      <c r="C24" s="89"/>
      <c r="D24" s="38">
        <v>42943</v>
      </c>
      <c r="E24" s="29">
        <v>0.5</v>
      </c>
      <c r="F24" s="30">
        <f>D24+270</f>
        <v>43213</v>
      </c>
      <c r="G24" s="30">
        <f>D24+300</f>
        <v>43243</v>
      </c>
      <c r="H24" s="53"/>
      <c r="I24" s="41"/>
      <c r="J24" s="41"/>
      <c r="K24" s="41"/>
      <c r="L24" s="41"/>
      <c r="M24" s="41"/>
      <c r="N24" s="41"/>
      <c r="O24" s="41"/>
      <c r="P24" s="85"/>
    </row>
    <row r="25" spans="1:16" ht="30.75" thickBot="1" x14ac:dyDescent="0.3">
      <c r="A25" s="36">
        <v>17</v>
      </c>
      <c r="B25" s="17" t="s">
        <v>55</v>
      </c>
      <c r="C25" s="18" t="s">
        <v>56</v>
      </c>
      <c r="D25" s="38">
        <v>42943</v>
      </c>
      <c r="E25" s="19">
        <v>1</v>
      </c>
      <c r="F25" s="20">
        <f>D25+330</f>
        <v>43273</v>
      </c>
      <c r="G25" s="20">
        <f>D25+360</f>
        <v>43303</v>
      </c>
      <c r="H25" s="22" t="s">
        <v>77</v>
      </c>
      <c r="I25" s="23">
        <v>12</v>
      </c>
      <c r="J25" s="23">
        <v>9</v>
      </c>
      <c r="K25" s="23">
        <v>8</v>
      </c>
      <c r="L25" s="23">
        <v>72</v>
      </c>
      <c r="M25" s="23">
        <f t="shared" si="1"/>
        <v>864</v>
      </c>
      <c r="N25" s="23">
        <v>145</v>
      </c>
      <c r="O25" s="23">
        <v>35</v>
      </c>
      <c r="P25" s="24">
        <v>179.2</v>
      </c>
    </row>
    <row r="26" spans="1:16" ht="30.75" thickBot="1" x14ac:dyDescent="0.3">
      <c r="A26" s="35">
        <v>18</v>
      </c>
      <c r="B26" s="17" t="s">
        <v>34</v>
      </c>
      <c r="C26" s="18" t="s">
        <v>21</v>
      </c>
      <c r="D26" s="38">
        <v>42943</v>
      </c>
      <c r="E26" s="19">
        <v>1</v>
      </c>
      <c r="F26" s="20">
        <f>D26+150</f>
        <v>43093</v>
      </c>
      <c r="G26" s="20">
        <f>D26+180</f>
        <v>43123</v>
      </c>
      <c r="H26" s="32" t="s">
        <v>42</v>
      </c>
      <c r="I26" s="23">
        <v>30</v>
      </c>
      <c r="J26" s="23">
        <v>21</v>
      </c>
      <c r="K26" s="23">
        <v>10</v>
      </c>
      <c r="L26" s="23">
        <v>210</v>
      </c>
      <c r="M26" s="23">
        <f t="shared" si="1"/>
        <v>6300</v>
      </c>
      <c r="N26" s="23">
        <v>692</v>
      </c>
      <c r="O26" s="23">
        <v>12</v>
      </c>
      <c r="P26" s="28">
        <v>94.5</v>
      </c>
    </row>
    <row r="27" spans="1:16" ht="15.75" customHeight="1" thickBot="1" x14ac:dyDescent="0.3">
      <c r="A27" s="86">
        <v>19</v>
      </c>
      <c r="B27" s="65" t="s">
        <v>57</v>
      </c>
      <c r="C27" s="67" t="s">
        <v>58</v>
      </c>
      <c r="D27" s="38">
        <v>42943</v>
      </c>
      <c r="E27" s="7">
        <v>0.5</v>
      </c>
      <c r="F27" s="8">
        <f>D27+120</f>
        <v>43063</v>
      </c>
      <c r="G27" s="8">
        <f>D27+150</f>
        <v>43093</v>
      </c>
      <c r="H27" s="93" t="s">
        <v>75</v>
      </c>
      <c r="I27" s="40">
        <v>16</v>
      </c>
      <c r="J27" s="40">
        <v>4</v>
      </c>
      <c r="K27" s="40">
        <v>6</v>
      </c>
      <c r="L27" s="40">
        <v>24</v>
      </c>
      <c r="M27" s="40">
        <f t="shared" si="1"/>
        <v>384</v>
      </c>
      <c r="N27" s="40">
        <v>250.21</v>
      </c>
      <c r="O27" s="40">
        <v>10</v>
      </c>
      <c r="P27" s="81">
        <v>180</v>
      </c>
    </row>
    <row r="28" spans="1:16" ht="15.75" thickBot="1" x14ac:dyDescent="0.3">
      <c r="A28" s="87"/>
      <c r="B28" s="66"/>
      <c r="C28" s="68"/>
      <c r="D28" s="38">
        <v>42943</v>
      </c>
      <c r="E28" s="29">
        <v>0.5</v>
      </c>
      <c r="F28" s="10">
        <f>D28+330</f>
        <v>43273</v>
      </c>
      <c r="G28" s="10">
        <f>D28+360</f>
        <v>43303</v>
      </c>
      <c r="H28" s="94"/>
      <c r="I28" s="42"/>
      <c r="J28" s="42"/>
      <c r="K28" s="42"/>
      <c r="L28" s="42"/>
      <c r="M28" s="42"/>
      <c r="N28" s="42"/>
      <c r="O28" s="42"/>
      <c r="P28" s="82"/>
    </row>
    <row r="29" spans="1:16" ht="30.75" thickBot="1" x14ac:dyDescent="0.3">
      <c r="A29" s="35">
        <v>20</v>
      </c>
      <c r="B29" s="17" t="s">
        <v>60</v>
      </c>
      <c r="C29" s="18" t="s">
        <v>59</v>
      </c>
      <c r="D29" s="38">
        <v>42943</v>
      </c>
      <c r="E29" s="19">
        <v>1</v>
      </c>
      <c r="F29" s="20">
        <f>D29+240</f>
        <v>43183</v>
      </c>
      <c r="G29" s="20">
        <f>D29+270</f>
        <v>43213</v>
      </c>
      <c r="H29" s="32" t="s">
        <v>76</v>
      </c>
      <c r="I29" s="23">
        <v>24</v>
      </c>
      <c r="J29" s="23">
        <v>12</v>
      </c>
      <c r="K29" s="23">
        <v>8</v>
      </c>
      <c r="L29" s="23">
        <v>96</v>
      </c>
      <c r="M29" s="23">
        <f t="shared" si="1"/>
        <v>2304</v>
      </c>
      <c r="N29" s="23">
        <v>495</v>
      </c>
      <c r="O29" s="23">
        <v>12</v>
      </c>
      <c r="P29" s="24">
        <v>173</v>
      </c>
    </row>
    <row r="30" spans="1:16" ht="15.75" thickBot="1" x14ac:dyDescent="0.3">
      <c r="A30" s="37">
        <v>21</v>
      </c>
      <c r="B30" s="31" t="s">
        <v>71</v>
      </c>
      <c r="C30" s="21" t="s">
        <v>70</v>
      </c>
      <c r="D30" s="90" t="s">
        <v>79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</row>
    <row r="31" spans="1:16" ht="15.75" thickBot="1" x14ac:dyDescent="0.3">
      <c r="A31" s="37">
        <v>22</v>
      </c>
      <c r="B31" s="31" t="s">
        <v>73</v>
      </c>
      <c r="C31" s="21" t="s">
        <v>72</v>
      </c>
      <c r="D31" s="90" t="s">
        <v>79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</row>
  </sheetData>
  <mergeCells count="86">
    <mergeCell ref="O27:O28"/>
    <mergeCell ref="P27:P28"/>
    <mergeCell ref="D30:P30"/>
    <mergeCell ref="D31:P31"/>
    <mergeCell ref="I27:I28"/>
    <mergeCell ref="J27:J28"/>
    <mergeCell ref="K27:K28"/>
    <mergeCell ref="L27:L28"/>
    <mergeCell ref="M27:M28"/>
    <mergeCell ref="N27:N28"/>
    <mergeCell ref="H27:H28"/>
    <mergeCell ref="A27:A28"/>
    <mergeCell ref="B27:B28"/>
    <mergeCell ref="C27:C28"/>
    <mergeCell ref="K23:K24"/>
    <mergeCell ref="L23:L24"/>
    <mergeCell ref="M23:M24"/>
    <mergeCell ref="N23:N24"/>
    <mergeCell ref="O23:O24"/>
    <mergeCell ref="P23:P24"/>
    <mergeCell ref="O15:O16"/>
    <mergeCell ref="P15:P16"/>
    <mergeCell ref="A23:A24"/>
    <mergeCell ref="B23:B24"/>
    <mergeCell ref="C23:C24"/>
    <mergeCell ref="H23:H24"/>
    <mergeCell ref="I23:I24"/>
    <mergeCell ref="J23:J24"/>
    <mergeCell ref="I15:I16"/>
    <mergeCell ref="J15:J16"/>
    <mergeCell ref="K15:K16"/>
    <mergeCell ref="L15:L16"/>
    <mergeCell ref="M15:M16"/>
    <mergeCell ref="N15:N16"/>
    <mergeCell ref="A15:A16"/>
    <mergeCell ref="B15:B16"/>
    <mergeCell ref="C15:C16"/>
    <mergeCell ref="H15:H16"/>
    <mergeCell ref="K10:K11"/>
    <mergeCell ref="L10:L11"/>
    <mergeCell ref="M10:M11"/>
    <mergeCell ref="N10:N11"/>
    <mergeCell ref="O10:O11"/>
    <mergeCell ref="P10:P11"/>
    <mergeCell ref="O7:O8"/>
    <mergeCell ref="P7:P8"/>
    <mergeCell ref="A10:A11"/>
    <mergeCell ref="B10:B11"/>
    <mergeCell ref="C10:C11"/>
    <mergeCell ref="H10:H11"/>
    <mergeCell ref="I10:I11"/>
    <mergeCell ref="J10:J11"/>
    <mergeCell ref="I7:I8"/>
    <mergeCell ref="J7:J8"/>
    <mergeCell ref="K7:K8"/>
    <mergeCell ref="L7:L8"/>
    <mergeCell ref="M7:M8"/>
    <mergeCell ref="N7:N8"/>
    <mergeCell ref="A7:A8"/>
    <mergeCell ref="B7:B8"/>
    <mergeCell ref="C7:C8"/>
    <mergeCell ref="H7:H8"/>
    <mergeCell ref="K5:K6"/>
    <mergeCell ref="L5:L6"/>
    <mergeCell ref="M5:M6"/>
    <mergeCell ref="N5:N6"/>
    <mergeCell ref="O5:O6"/>
    <mergeCell ref="P5:P6"/>
    <mergeCell ref="O2:O4"/>
    <mergeCell ref="P2:P4"/>
    <mergeCell ref="A5:A6"/>
    <mergeCell ref="B5:B6"/>
    <mergeCell ref="C5:C6"/>
    <mergeCell ref="H5:H6"/>
    <mergeCell ref="I5:I6"/>
    <mergeCell ref="J5:J6"/>
    <mergeCell ref="I2:I4"/>
    <mergeCell ref="J2:J4"/>
    <mergeCell ref="K2:K4"/>
    <mergeCell ref="L2:L4"/>
    <mergeCell ref="M2:M4"/>
    <mergeCell ref="N2:N4"/>
    <mergeCell ref="A2:A4"/>
    <mergeCell ref="B2:B4"/>
    <mergeCell ref="C2:C4"/>
    <mergeCell ref="H2:H4"/>
  </mergeCells>
  <pageMargins left="0.23622047244094491" right="0.23622047244094491" top="0.74803149606299213" bottom="0.74803149606299213" header="0.31496062992125984" footer="0.31496062992125984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>MI-IS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Bossuyt Nele</dc:creator>
  <cp:lastModifiedBy>Bossuyt Nele</cp:lastModifiedBy>
  <cp:lastPrinted>2017-08-03T07:35:52Z</cp:lastPrinted>
  <dcterms:created xsi:type="dcterms:W3CDTF">2016-09-07T18:02:57Z</dcterms:created>
  <dcterms:modified xsi:type="dcterms:W3CDTF">2017-09-27T12:35:08Z</dcterms:modified>
</cp:coreProperties>
</file>