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fileSharing readOnlyRecommended="1"/>
  <workbookPr defaultThemeVersion="124226"/>
  <mc:AlternateContent xmlns:mc="http://schemas.openxmlformats.org/markup-compatibility/2006">
    <mc:Choice Requires="x15">
      <x15ac:absPath xmlns:x15ac="http://schemas.microsoft.com/office/spreadsheetml/2010/11/ac" url="L:\Service\07 Divers\Website\"/>
    </mc:Choice>
  </mc:AlternateContent>
  <xr:revisionPtr revIDLastSave="0" documentId="14_{67E6B9E9-24A7-4F00-B5C0-6158F1B8F8A5}" xr6:coauthVersionLast="45" xr6:coauthVersionMax="45" xr10:uidLastSave="{00000000-0000-0000-0000-000000000000}"/>
  <bookViews>
    <workbookView xWindow="-108" yWindow="-108" windowWidth="21804" windowHeight="13176" xr2:uid="{00000000-000D-0000-FFFF-FFFF00000000}"/>
  </bookViews>
  <sheets>
    <sheet name="InputSPP" sheetId="5" r:id="rId1"/>
    <sheet name="TechnicalInput" sheetId="2" r:id="rId2"/>
    <sheet name="Instructions" sheetId="3" r:id="rId3"/>
  </sheets>
  <definedNames>
    <definedName name="_xlnm._FilterDatabase" localSheetId="1" hidden="1">TechnicalInput!$A$1:$O$289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33" i="2" l="1"/>
  <c r="O134" i="2"/>
  <c r="O135" i="2"/>
  <c r="O136" i="2"/>
  <c r="O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200" i="2"/>
  <c r="O201" i="2"/>
  <c r="O202" i="2"/>
  <c r="O203" i="2"/>
  <c r="O204" i="2"/>
  <c r="O205" i="2"/>
  <c r="O206" i="2"/>
  <c r="O207" i="2"/>
  <c r="O208" i="2"/>
  <c r="O209" i="2"/>
  <c r="O210" i="2"/>
  <c r="O211" i="2"/>
  <c r="O212" i="2"/>
  <c r="O213" i="2"/>
  <c r="O214" i="2"/>
  <c r="O215" i="2"/>
  <c r="O216" i="2"/>
  <c r="O217" i="2"/>
  <c r="O218" i="2"/>
  <c r="O219" i="2"/>
  <c r="O220" i="2"/>
  <c r="O221" i="2"/>
  <c r="O222" i="2"/>
  <c r="O223" i="2"/>
  <c r="O224" i="2"/>
  <c r="O225" i="2"/>
  <c r="O226" i="2"/>
  <c r="O227" i="2"/>
  <c r="O228" i="2"/>
  <c r="O229" i="2"/>
  <c r="O230" i="2"/>
  <c r="O231" i="2"/>
  <c r="O232" i="2"/>
  <c r="O233" i="2"/>
  <c r="O234" i="2"/>
  <c r="O235" i="2"/>
  <c r="O236" i="2"/>
  <c r="O237" i="2"/>
  <c r="O238" i="2"/>
  <c r="O239" i="2"/>
  <c r="O240" i="2"/>
  <c r="O241" i="2"/>
  <c r="O242" i="2"/>
  <c r="O243" i="2"/>
  <c r="O244"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72" i="2"/>
  <c r="L273" i="2"/>
  <c r="L274" i="2"/>
  <c r="K275" i="2"/>
  <c r="K276" i="2"/>
  <c r="K277" i="2"/>
  <c r="J275" i="2"/>
  <c r="J276" i="2"/>
  <c r="J277" i="2"/>
  <c r="J278" i="2"/>
  <c r="J279" i="2"/>
  <c r="J280" i="2"/>
  <c r="J281" i="2"/>
  <c r="J282" i="2"/>
  <c r="J283" i="2"/>
  <c r="J284" i="2"/>
  <c r="J285" i="2"/>
  <c r="J286" i="2"/>
  <c r="J287" i="2"/>
  <c r="J288" i="2"/>
  <c r="J289" i="2"/>
  <c r="I135" i="2"/>
  <c r="K135" i="2" s="1"/>
  <c r="I142" i="2"/>
  <c r="K142" i="2" s="1"/>
  <c r="I151" i="2"/>
  <c r="J151" i="2" s="1"/>
  <c r="I152" i="2"/>
  <c r="K152" i="2" s="1"/>
  <c r="I153" i="2"/>
  <c r="K153" i="2" s="1"/>
  <c r="I154" i="2"/>
  <c r="K154" i="2" s="1"/>
  <c r="I155" i="2"/>
  <c r="K155" i="2" s="1"/>
  <c r="I156" i="2"/>
  <c r="K156" i="2" s="1"/>
  <c r="I157" i="2"/>
  <c r="K157" i="2" s="1"/>
  <c r="I158" i="2"/>
  <c r="K158" i="2" s="1"/>
  <c r="I159" i="2"/>
  <c r="J159" i="2" s="1"/>
  <c r="I160" i="2"/>
  <c r="K160" i="2" s="1"/>
  <c r="I161" i="2"/>
  <c r="K161" i="2" s="1"/>
  <c r="I162" i="2"/>
  <c r="K162" i="2" s="1"/>
  <c r="I163" i="2"/>
  <c r="J163" i="2" s="1"/>
  <c r="I164" i="2"/>
  <c r="K164" i="2" s="1"/>
  <c r="I165" i="2"/>
  <c r="K165" i="2" s="1"/>
  <c r="I166" i="2"/>
  <c r="K166" i="2" s="1"/>
  <c r="I167" i="2"/>
  <c r="J167" i="2" s="1"/>
  <c r="I168" i="2"/>
  <c r="K168" i="2" s="1"/>
  <c r="I169" i="2"/>
  <c r="K169" i="2" s="1"/>
  <c r="I170" i="2"/>
  <c r="K170" i="2" s="1"/>
  <c r="I171" i="2"/>
  <c r="K171" i="2" s="1"/>
  <c r="I172" i="2"/>
  <c r="K172" i="2" s="1"/>
  <c r="I173" i="2"/>
  <c r="K173" i="2" s="1"/>
  <c r="I174" i="2"/>
  <c r="K174" i="2" s="1"/>
  <c r="I175" i="2"/>
  <c r="J175" i="2" s="1"/>
  <c r="I176" i="2"/>
  <c r="K176" i="2" s="1"/>
  <c r="I177" i="2"/>
  <c r="K177" i="2" s="1"/>
  <c r="I178" i="2"/>
  <c r="K178" i="2" s="1"/>
  <c r="I179" i="2"/>
  <c r="J179" i="2" s="1"/>
  <c r="I180" i="2"/>
  <c r="K180" i="2" s="1"/>
  <c r="I181" i="2"/>
  <c r="K181" i="2" s="1"/>
  <c r="I182" i="2"/>
  <c r="K182" i="2" s="1"/>
  <c r="I183" i="2"/>
  <c r="J183" i="2" s="1"/>
  <c r="I184" i="2"/>
  <c r="K184" i="2" s="1"/>
  <c r="I185" i="2"/>
  <c r="K185" i="2" s="1"/>
  <c r="I186" i="2"/>
  <c r="K186" i="2" s="1"/>
  <c r="I187" i="2"/>
  <c r="K187" i="2" s="1"/>
  <c r="I188" i="2"/>
  <c r="K188" i="2" s="1"/>
  <c r="I189" i="2"/>
  <c r="K189" i="2" s="1"/>
  <c r="I190" i="2"/>
  <c r="K190" i="2" s="1"/>
  <c r="I191" i="2"/>
  <c r="J191" i="2" s="1"/>
  <c r="I192" i="2"/>
  <c r="K192" i="2" s="1"/>
  <c r="I193" i="2"/>
  <c r="K193" i="2" s="1"/>
  <c r="I194" i="2"/>
  <c r="K194" i="2" s="1"/>
  <c r="I195" i="2"/>
  <c r="J195" i="2" s="1"/>
  <c r="I196" i="2"/>
  <c r="K196" i="2" s="1"/>
  <c r="I197" i="2"/>
  <c r="K197" i="2" s="1"/>
  <c r="I198" i="2"/>
  <c r="K198" i="2" s="1"/>
  <c r="I199" i="2"/>
  <c r="J199" i="2" s="1"/>
  <c r="I200" i="2"/>
  <c r="K200" i="2" s="1"/>
  <c r="I201" i="2"/>
  <c r="K201" i="2" s="1"/>
  <c r="I202" i="2"/>
  <c r="K202" i="2" s="1"/>
  <c r="I203" i="2"/>
  <c r="K203" i="2" s="1"/>
  <c r="I204" i="2"/>
  <c r="K204" i="2" s="1"/>
  <c r="I205" i="2"/>
  <c r="K205" i="2" s="1"/>
  <c r="I206" i="2"/>
  <c r="K206" i="2" s="1"/>
  <c r="I207" i="2"/>
  <c r="J207" i="2" s="1"/>
  <c r="I208" i="2"/>
  <c r="K208" i="2" s="1"/>
  <c r="I209" i="2"/>
  <c r="K209" i="2" s="1"/>
  <c r="I210" i="2"/>
  <c r="K210" i="2" s="1"/>
  <c r="I211" i="2"/>
  <c r="J211" i="2" s="1"/>
  <c r="I212" i="2"/>
  <c r="K212" i="2" s="1"/>
  <c r="I213" i="2"/>
  <c r="K213" i="2" s="1"/>
  <c r="I214" i="2"/>
  <c r="K214" i="2" s="1"/>
  <c r="I215" i="2"/>
  <c r="J215" i="2" s="1"/>
  <c r="I216" i="2"/>
  <c r="K216" i="2" s="1"/>
  <c r="I217" i="2"/>
  <c r="K217" i="2" s="1"/>
  <c r="I218" i="2"/>
  <c r="K218" i="2" s="1"/>
  <c r="I219" i="2"/>
  <c r="K219" i="2" s="1"/>
  <c r="I220" i="2"/>
  <c r="K220" i="2" s="1"/>
  <c r="I221" i="2"/>
  <c r="K221" i="2" s="1"/>
  <c r="I222" i="2"/>
  <c r="K222" i="2" s="1"/>
  <c r="I223" i="2"/>
  <c r="J223" i="2" s="1"/>
  <c r="I224" i="2"/>
  <c r="K224" i="2" s="1"/>
  <c r="I225" i="2"/>
  <c r="K225" i="2" s="1"/>
  <c r="I226" i="2"/>
  <c r="K226" i="2" s="1"/>
  <c r="I227" i="2"/>
  <c r="J227" i="2" s="1"/>
  <c r="I228" i="2"/>
  <c r="K228" i="2" s="1"/>
  <c r="I229" i="2"/>
  <c r="K229" i="2" s="1"/>
  <c r="I230" i="2"/>
  <c r="K230" i="2" s="1"/>
  <c r="I231" i="2"/>
  <c r="J231" i="2" s="1"/>
  <c r="I232" i="2"/>
  <c r="K232" i="2" s="1"/>
  <c r="I233" i="2"/>
  <c r="K233" i="2" s="1"/>
  <c r="I234" i="2"/>
  <c r="K234" i="2" s="1"/>
  <c r="I235" i="2"/>
  <c r="K235" i="2" s="1"/>
  <c r="I236" i="2"/>
  <c r="K236" i="2" s="1"/>
  <c r="I237" i="2"/>
  <c r="K237" i="2" s="1"/>
  <c r="I238" i="2"/>
  <c r="K238" i="2" s="1"/>
  <c r="I239" i="2"/>
  <c r="J239" i="2" s="1"/>
  <c r="I240" i="2"/>
  <c r="K240" i="2" s="1"/>
  <c r="I241" i="2"/>
  <c r="K241" i="2" s="1"/>
  <c r="I242" i="2"/>
  <c r="K242" i="2" s="1"/>
  <c r="I243" i="2"/>
  <c r="J243" i="2" s="1"/>
  <c r="I244" i="2"/>
  <c r="K244" i="2" s="1"/>
  <c r="I245" i="2"/>
  <c r="K245" i="2" s="1"/>
  <c r="I246" i="2"/>
  <c r="K246" i="2" s="1"/>
  <c r="I247" i="2"/>
  <c r="J247" i="2" s="1"/>
  <c r="I248" i="2"/>
  <c r="K248" i="2" s="1"/>
  <c r="I249" i="2"/>
  <c r="K249" i="2" s="1"/>
  <c r="I250" i="2"/>
  <c r="K250" i="2" s="1"/>
  <c r="I251" i="2"/>
  <c r="K251" i="2" s="1"/>
  <c r="I252" i="2"/>
  <c r="K252" i="2" s="1"/>
  <c r="I253" i="2"/>
  <c r="K253" i="2" s="1"/>
  <c r="I254" i="2"/>
  <c r="K254" i="2" s="1"/>
  <c r="I255" i="2"/>
  <c r="J255" i="2" s="1"/>
  <c r="I256" i="2"/>
  <c r="K256" i="2" s="1"/>
  <c r="I257" i="2"/>
  <c r="K257" i="2" s="1"/>
  <c r="I258" i="2"/>
  <c r="K258" i="2" s="1"/>
  <c r="I259" i="2"/>
  <c r="J259" i="2" s="1"/>
  <c r="I260" i="2"/>
  <c r="K260" i="2" s="1"/>
  <c r="I261" i="2"/>
  <c r="K261" i="2" s="1"/>
  <c r="I262" i="2"/>
  <c r="K262" i="2" s="1"/>
  <c r="I263" i="2"/>
  <c r="J263" i="2" s="1"/>
  <c r="I264" i="2"/>
  <c r="K264" i="2" s="1"/>
  <c r="I265" i="2"/>
  <c r="K265" i="2" s="1"/>
  <c r="I266" i="2"/>
  <c r="K266" i="2" s="1"/>
  <c r="I267" i="2"/>
  <c r="K267" i="2" s="1"/>
  <c r="I268" i="2"/>
  <c r="K268" i="2" s="1"/>
  <c r="I269" i="2"/>
  <c r="K269" i="2" s="1"/>
  <c r="I270" i="2"/>
  <c r="K270" i="2" s="1"/>
  <c r="I271" i="2"/>
  <c r="J271" i="2" s="1"/>
  <c r="I272" i="2"/>
  <c r="K272" i="2" s="1"/>
  <c r="I273" i="2"/>
  <c r="K273" i="2" s="1"/>
  <c r="I274" i="2"/>
  <c r="K274" i="2" s="1"/>
  <c r="B275" i="2"/>
  <c r="D275" i="2" s="1"/>
  <c r="B276" i="2"/>
  <c r="D276" i="2" s="1"/>
  <c r="B277" i="2"/>
  <c r="D277" i="2" s="1"/>
  <c r="A133" i="2"/>
  <c r="H133" i="2" s="1"/>
  <c r="A134" i="2"/>
  <c r="H134" i="2" s="1"/>
  <c r="A135" i="2"/>
  <c r="H135" i="2" s="1"/>
  <c r="A136" i="2"/>
  <c r="H136" i="2" s="1"/>
  <c r="I136" i="2" s="1"/>
  <c r="A137" i="2"/>
  <c r="H137" i="2" s="1"/>
  <c r="I137" i="2" s="1"/>
  <c r="A138" i="2"/>
  <c r="H138" i="2" s="1"/>
  <c r="I138" i="2" s="1"/>
  <c r="A139" i="2"/>
  <c r="H139" i="2" s="1"/>
  <c r="I139" i="2" s="1"/>
  <c r="A140" i="2"/>
  <c r="H140" i="2" s="1"/>
  <c r="I140" i="2" s="1"/>
  <c r="A141" i="2"/>
  <c r="H141" i="2" s="1"/>
  <c r="I141" i="2" s="1"/>
  <c r="A142" i="2"/>
  <c r="H142" i="2" s="1"/>
  <c r="A143" i="2"/>
  <c r="I143" i="2" s="1"/>
  <c r="J143" i="2" s="1"/>
  <c r="A144" i="2"/>
  <c r="H144" i="2" s="1"/>
  <c r="I144" i="2" s="1"/>
  <c r="A145" i="2"/>
  <c r="H145" i="2" s="1"/>
  <c r="I145" i="2" s="1"/>
  <c r="A146" i="2"/>
  <c r="H146" i="2" s="1"/>
  <c r="I146" i="2" s="1"/>
  <c r="A147" i="2"/>
  <c r="H147" i="2" s="1"/>
  <c r="I147" i="2" s="1"/>
  <c r="A148" i="2"/>
  <c r="H148" i="2" s="1"/>
  <c r="I148" i="2" s="1"/>
  <c r="A149" i="2"/>
  <c r="H149" i="2" s="1"/>
  <c r="I149" i="2" s="1"/>
  <c r="A150" i="2"/>
  <c r="H150" i="2" s="1"/>
  <c r="I150" i="2" s="1"/>
  <c r="A151" i="2"/>
  <c r="H151" i="2" s="1"/>
  <c r="A152" i="2"/>
  <c r="H152" i="2" s="1"/>
  <c r="A153" i="2"/>
  <c r="H153" i="2" s="1"/>
  <c r="A154" i="2"/>
  <c r="H154" i="2" s="1"/>
  <c r="A155" i="2"/>
  <c r="H155" i="2" s="1"/>
  <c r="A156" i="2"/>
  <c r="H156" i="2" s="1"/>
  <c r="A157" i="2"/>
  <c r="H157" i="2" s="1"/>
  <c r="A158" i="2"/>
  <c r="H158" i="2" s="1"/>
  <c r="A159" i="2"/>
  <c r="H159" i="2" s="1"/>
  <c r="A160" i="2"/>
  <c r="H160" i="2" s="1"/>
  <c r="A161" i="2"/>
  <c r="H161" i="2" s="1"/>
  <c r="A162" i="2"/>
  <c r="H162" i="2" s="1"/>
  <c r="A163" i="2"/>
  <c r="H163" i="2" s="1"/>
  <c r="A164" i="2"/>
  <c r="H164" i="2" s="1"/>
  <c r="A165" i="2"/>
  <c r="H165" i="2" s="1"/>
  <c r="A166" i="2"/>
  <c r="H166" i="2" s="1"/>
  <c r="A167" i="2"/>
  <c r="H167" i="2" s="1"/>
  <c r="A168" i="2"/>
  <c r="H168" i="2" s="1"/>
  <c r="A169" i="2"/>
  <c r="H169" i="2" s="1"/>
  <c r="A170" i="2"/>
  <c r="H170" i="2" s="1"/>
  <c r="A171" i="2"/>
  <c r="H171" i="2" s="1"/>
  <c r="A172" i="2"/>
  <c r="H172" i="2" s="1"/>
  <c r="A173" i="2"/>
  <c r="H173" i="2" s="1"/>
  <c r="A174" i="2"/>
  <c r="H174" i="2" s="1"/>
  <c r="A175" i="2"/>
  <c r="H175" i="2" s="1"/>
  <c r="A176" i="2"/>
  <c r="H176" i="2" s="1"/>
  <c r="A177" i="2"/>
  <c r="H177" i="2" s="1"/>
  <c r="A178" i="2"/>
  <c r="H178" i="2" s="1"/>
  <c r="A179" i="2"/>
  <c r="H179" i="2" s="1"/>
  <c r="A180" i="2"/>
  <c r="H180" i="2" s="1"/>
  <c r="A181" i="2"/>
  <c r="H181" i="2" s="1"/>
  <c r="A182" i="2"/>
  <c r="H182" i="2" s="1"/>
  <c r="A183" i="2"/>
  <c r="H183" i="2" s="1"/>
  <c r="A184" i="2"/>
  <c r="H184" i="2" s="1"/>
  <c r="A185" i="2"/>
  <c r="H185" i="2" s="1"/>
  <c r="A186" i="2"/>
  <c r="H186" i="2" s="1"/>
  <c r="A187" i="2"/>
  <c r="H187" i="2" s="1"/>
  <c r="A188" i="2"/>
  <c r="H188" i="2" s="1"/>
  <c r="A189" i="2"/>
  <c r="H189" i="2" s="1"/>
  <c r="A190" i="2"/>
  <c r="H190" i="2" s="1"/>
  <c r="A191" i="2"/>
  <c r="H191" i="2" s="1"/>
  <c r="A192" i="2"/>
  <c r="H192" i="2" s="1"/>
  <c r="A193" i="2"/>
  <c r="H193" i="2" s="1"/>
  <c r="A194" i="2"/>
  <c r="H194" i="2" s="1"/>
  <c r="A195" i="2"/>
  <c r="H195" i="2" s="1"/>
  <c r="A196" i="2"/>
  <c r="H196" i="2" s="1"/>
  <c r="A197" i="2"/>
  <c r="H197" i="2" s="1"/>
  <c r="A198" i="2"/>
  <c r="H198" i="2" s="1"/>
  <c r="A199" i="2"/>
  <c r="H199" i="2" s="1"/>
  <c r="A200" i="2"/>
  <c r="H200" i="2" s="1"/>
  <c r="A201" i="2"/>
  <c r="H201" i="2" s="1"/>
  <c r="A202" i="2"/>
  <c r="H202" i="2" s="1"/>
  <c r="A203" i="2"/>
  <c r="H203" i="2" s="1"/>
  <c r="A204" i="2"/>
  <c r="H204" i="2" s="1"/>
  <c r="A205" i="2"/>
  <c r="H205" i="2" s="1"/>
  <c r="A206" i="2"/>
  <c r="H206" i="2" s="1"/>
  <c r="A207" i="2"/>
  <c r="H207" i="2" s="1"/>
  <c r="A208" i="2"/>
  <c r="H208" i="2" s="1"/>
  <c r="A209" i="2"/>
  <c r="H209" i="2" s="1"/>
  <c r="A210" i="2"/>
  <c r="H210" i="2" s="1"/>
  <c r="A211" i="2"/>
  <c r="H211" i="2" s="1"/>
  <c r="A212" i="2"/>
  <c r="H212" i="2" s="1"/>
  <c r="A213" i="2"/>
  <c r="H213" i="2" s="1"/>
  <c r="A214" i="2"/>
  <c r="H214" i="2" s="1"/>
  <c r="A215" i="2"/>
  <c r="H215" i="2" s="1"/>
  <c r="A216" i="2"/>
  <c r="H216" i="2" s="1"/>
  <c r="A217" i="2"/>
  <c r="H217" i="2" s="1"/>
  <c r="A218" i="2"/>
  <c r="H218" i="2" s="1"/>
  <c r="A219" i="2"/>
  <c r="H219" i="2" s="1"/>
  <c r="A220" i="2"/>
  <c r="H220" i="2" s="1"/>
  <c r="A221" i="2"/>
  <c r="H221" i="2" s="1"/>
  <c r="A222" i="2"/>
  <c r="H222" i="2" s="1"/>
  <c r="A223" i="2"/>
  <c r="H223" i="2" s="1"/>
  <c r="A224" i="2"/>
  <c r="H224" i="2" s="1"/>
  <c r="A225" i="2"/>
  <c r="H225" i="2" s="1"/>
  <c r="A226" i="2"/>
  <c r="H226" i="2" s="1"/>
  <c r="A227" i="2"/>
  <c r="H227" i="2" s="1"/>
  <c r="A228" i="2"/>
  <c r="H228" i="2" s="1"/>
  <c r="A229" i="2"/>
  <c r="H229" i="2" s="1"/>
  <c r="A230" i="2"/>
  <c r="H230" i="2" s="1"/>
  <c r="A231" i="2"/>
  <c r="H231" i="2" s="1"/>
  <c r="A232" i="2"/>
  <c r="H232" i="2" s="1"/>
  <c r="A233" i="2"/>
  <c r="H233" i="2" s="1"/>
  <c r="A234" i="2"/>
  <c r="H234" i="2" s="1"/>
  <c r="A235" i="2"/>
  <c r="H235" i="2" s="1"/>
  <c r="A236" i="2"/>
  <c r="H236" i="2" s="1"/>
  <c r="A237" i="2"/>
  <c r="H237" i="2" s="1"/>
  <c r="A238" i="2"/>
  <c r="H238" i="2" s="1"/>
  <c r="A239" i="2"/>
  <c r="H239" i="2" s="1"/>
  <c r="A240" i="2"/>
  <c r="H240" i="2" s="1"/>
  <c r="A241" i="2"/>
  <c r="H241" i="2" s="1"/>
  <c r="A242" i="2"/>
  <c r="H242" i="2" s="1"/>
  <c r="A243" i="2"/>
  <c r="H243" i="2" s="1"/>
  <c r="A244" i="2"/>
  <c r="H244" i="2" s="1"/>
  <c r="A245" i="2"/>
  <c r="H245" i="2" s="1"/>
  <c r="A246" i="2"/>
  <c r="H246" i="2" s="1"/>
  <c r="A247" i="2"/>
  <c r="H247" i="2" s="1"/>
  <c r="A248" i="2"/>
  <c r="H248" i="2" s="1"/>
  <c r="A249" i="2"/>
  <c r="H249" i="2" s="1"/>
  <c r="A250" i="2"/>
  <c r="H250" i="2" s="1"/>
  <c r="A251" i="2"/>
  <c r="H251" i="2" s="1"/>
  <c r="A252" i="2"/>
  <c r="H252" i="2" s="1"/>
  <c r="A253" i="2"/>
  <c r="H253" i="2" s="1"/>
  <c r="A254" i="2"/>
  <c r="H254" i="2" s="1"/>
  <c r="A255" i="2"/>
  <c r="H255" i="2" s="1"/>
  <c r="A256" i="2"/>
  <c r="H256" i="2" s="1"/>
  <c r="A257" i="2"/>
  <c r="H257" i="2" s="1"/>
  <c r="A258" i="2"/>
  <c r="H258" i="2" s="1"/>
  <c r="A259" i="2"/>
  <c r="H259" i="2" s="1"/>
  <c r="A260" i="2"/>
  <c r="H260" i="2" s="1"/>
  <c r="A261" i="2"/>
  <c r="H261" i="2" s="1"/>
  <c r="A262" i="2"/>
  <c r="H262" i="2" s="1"/>
  <c r="A263" i="2"/>
  <c r="H263" i="2" s="1"/>
  <c r="A264" i="2"/>
  <c r="H264" i="2" s="1"/>
  <c r="A265" i="2"/>
  <c r="H265" i="2" s="1"/>
  <c r="A266" i="2"/>
  <c r="H266" i="2" s="1"/>
  <c r="A267" i="2"/>
  <c r="H267" i="2" s="1"/>
  <c r="A268" i="2"/>
  <c r="H268" i="2" s="1"/>
  <c r="A269" i="2"/>
  <c r="H269" i="2" s="1"/>
  <c r="A270" i="2"/>
  <c r="H270" i="2" s="1"/>
  <c r="A271" i="2"/>
  <c r="H271" i="2" s="1"/>
  <c r="A272" i="2"/>
  <c r="H272" i="2" s="1"/>
  <c r="A273" i="2"/>
  <c r="H273" i="2" s="1"/>
  <c r="A274" i="2"/>
  <c r="H274" i="2" s="1"/>
  <c r="J150" i="2" l="1"/>
  <c r="K150" i="2" s="1"/>
  <c r="H143" i="2"/>
  <c r="I134" i="2"/>
  <c r="J144" i="2"/>
  <c r="K144" i="2" s="1"/>
  <c r="I133" i="2"/>
  <c r="J155" i="2"/>
  <c r="K271" i="2"/>
  <c r="K239" i="2"/>
  <c r="K207" i="2"/>
  <c r="J219" i="2"/>
  <c r="K175" i="2"/>
  <c r="J235" i="2"/>
  <c r="J171" i="2"/>
  <c r="K243" i="2"/>
  <c r="K211" i="2"/>
  <c r="K179" i="2"/>
  <c r="J267" i="2"/>
  <c r="J203" i="2"/>
  <c r="K259" i="2"/>
  <c r="K227" i="2"/>
  <c r="K195" i="2"/>
  <c r="K163" i="2"/>
  <c r="J251" i="2"/>
  <c r="J187" i="2"/>
  <c r="K255" i="2"/>
  <c r="K223" i="2"/>
  <c r="K191" i="2"/>
  <c r="K159" i="2"/>
  <c r="J269" i="2"/>
  <c r="J237" i="2"/>
  <c r="J205" i="2"/>
  <c r="J173" i="2"/>
  <c r="J253" i="2"/>
  <c r="J221" i="2"/>
  <c r="J189" i="2"/>
  <c r="J157" i="2"/>
  <c r="J261" i="2"/>
  <c r="J245" i="2"/>
  <c r="J229" i="2"/>
  <c r="J213" i="2"/>
  <c r="J197" i="2"/>
  <c r="J181" i="2"/>
  <c r="J165" i="2"/>
  <c r="K263" i="2"/>
  <c r="K247" i="2"/>
  <c r="K231" i="2"/>
  <c r="K215" i="2"/>
  <c r="K199" i="2"/>
  <c r="K183" i="2"/>
  <c r="K167" i="2"/>
  <c r="K151" i="2"/>
  <c r="J233" i="2"/>
  <c r="J161" i="2"/>
  <c r="J273" i="2"/>
  <c r="J265" i="2"/>
  <c r="J257" i="2"/>
  <c r="J249" i="2"/>
  <c r="J241" i="2"/>
  <c r="J225" i="2"/>
  <c r="J217" i="2"/>
  <c r="J209" i="2"/>
  <c r="J201" i="2"/>
  <c r="J193" i="2"/>
  <c r="J185" i="2"/>
  <c r="J177" i="2"/>
  <c r="J169" i="2"/>
  <c r="J153" i="2"/>
  <c r="J142" i="2"/>
  <c r="J274" i="2"/>
  <c r="J270" i="2"/>
  <c r="J266" i="2"/>
  <c r="J262" i="2"/>
  <c r="J258" i="2"/>
  <c r="J254" i="2"/>
  <c r="J250" i="2"/>
  <c r="J246" i="2"/>
  <c r="J242" i="2"/>
  <c r="J238" i="2"/>
  <c r="J234" i="2"/>
  <c r="J230" i="2"/>
  <c r="J226" i="2"/>
  <c r="J222" i="2"/>
  <c r="J218" i="2"/>
  <c r="J214" i="2"/>
  <c r="J210" i="2"/>
  <c r="J206" i="2"/>
  <c r="J202" i="2"/>
  <c r="J198" i="2"/>
  <c r="J194" i="2"/>
  <c r="J190" i="2"/>
  <c r="J186" i="2"/>
  <c r="J182" i="2"/>
  <c r="J178" i="2"/>
  <c r="J174" i="2"/>
  <c r="J170" i="2"/>
  <c r="J166" i="2"/>
  <c r="J162" i="2"/>
  <c r="J158" i="2"/>
  <c r="J154" i="2"/>
  <c r="J135" i="2"/>
  <c r="K143" i="2"/>
  <c r="J136" i="2"/>
  <c r="J272" i="2"/>
  <c r="J268" i="2"/>
  <c r="J264" i="2"/>
  <c r="J260" i="2"/>
  <c r="J256" i="2"/>
  <c r="J252" i="2"/>
  <c r="J248" i="2"/>
  <c r="J244" i="2"/>
  <c r="J240" i="2"/>
  <c r="J236" i="2"/>
  <c r="J232" i="2"/>
  <c r="J228" i="2"/>
  <c r="J224" i="2"/>
  <c r="J220" i="2"/>
  <c r="J216" i="2"/>
  <c r="J212" i="2"/>
  <c r="J208" i="2"/>
  <c r="J204" i="2"/>
  <c r="J200" i="2"/>
  <c r="J196" i="2"/>
  <c r="J192" i="2"/>
  <c r="J188" i="2"/>
  <c r="J184" i="2"/>
  <c r="J180" i="2"/>
  <c r="J176" i="2"/>
  <c r="J172" i="2"/>
  <c r="J168" i="2"/>
  <c r="J164" i="2"/>
  <c r="J160" i="2"/>
  <c r="J156" i="2"/>
  <c r="J152" i="2"/>
  <c r="I17" i="2"/>
  <c r="B17" i="2" s="1"/>
  <c r="D17" i="2" s="1"/>
  <c r="I22" i="2"/>
  <c r="B22" i="2" s="1"/>
  <c r="D22" i="2" s="1"/>
  <c r="I39" i="2"/>
  <c r="B39" i="2" s="1"/>
  <c r="D39" i="2" s="1"/>
  <c r="I62" i="2"/>
  <c r="B62" i="2" s="1"/>
  <c r="D62" i="2" s="1"/>
  <c r="I70" i="2"/>
  <c r="B70" i="2" s="1"/>
  <c r="D70" i="2" s="1"/>
  <c r="I93" i="2"/>
  <c r="I105" i="2"/>
  <c r="B105" i="2" s="1"/>
  <c r="D105" i="2" s="1"/>
  <c r="I112" i="2"/>
  <c r="B112" i="2" s="1"/>
  <c r="D112" i="2" s="1"/>
  <c r="I131" i="2"/>
  <c r="B142" i="2"/>
  <c r="D142" i="2" s="1"/>
  <c r="B155" i="2"/>
  <c r="D155" i="2" s="1"/>
  <c r="B157" i="2"/>
  <c r="D157" i="2" s="1"/>
  <c r="B161" i="2"/>
  <c r="D161" i="2" s="1"/>
  <c r="B169" i="2"/>
  <c r="D169" i="2" s="1"/>
  <c r="B171" i="2"/>
  <c r="D171" i="2" s="1"/>
  <c r="B173" i="2"/>
  <c r="D173" i="2" s="1"/>
  <c r="B177" i="2"/>
  <c r="D177" i="2" s="1"/>
  <c r="B181" i="2"/>
  <c r="D181" i="2" s="1"/>
  <c r="B187" i="2"/>
  <c r="D187" i="2" s="1"/>
  <c r="B189" i="2"/>
  <c r="D189" i="2" s="1"/>
  <c r="B193" i="2"/>
  <c r="D193" i="2" s="1"/>
  <c r="B197" i="2"/>
  <c r="D197" i="2" s="1"/>
  <c r="B203" i="2"/>
  <c r="D203" i="2" s="1"/>
  <c r="B205" i="2"/>
  <c r="D205" i="2" s="1"/>
  <c r="B208" i="2"/>
  <c r="D208" i="2" s="1"/>
  <c r="B209" i="2"/>
  <c r="D209" i="2" s="1"/>
  <c r="B218" i="2"/>
  <c r="D218" i="2" s="1"/>
  <c r="B219" i="2"/>
  <c r="D219" i="2" s="1"/>
  <c r="B221" i="2"/>
  <c r="D221" i="2" s="1"/>
  <c r="B225" i="2"/>
  <c r="D225" i="2" s="1"/>
  <c r="B229" i="2"/>
  <c r="D229" i="2" s="1"/>
  <c r="B233" i="2"/>
  <c r="D233" i="2" s="1"/>
  <c r="B235" i="2"/>
  <c r="D235" i="2" s="1"/>
  <c r="B237" i="2"/>
  <c r="D237" i="2" s="1"/>
  <c r="B241" i="2"/>
  <c r="D241" i="2" s="1"/>
  <c r="B251" i="2"/>
  <c r="D251" i="2" s="1"/>
  <c r="B253" i="2"/>
  <c r="D253" i="2" s="1"/>
  <c r="B257" i="2"/>
  <c r="D257" i="2" s="1"/>
  <c r="B261" i="2"/>
  <c r="D261" i="2" s="1"/>
  <c r="B267" i="2"/>
  <c r="D267" i="2" s="1"/>
  <c r="B269" i="2"/>
  <c r="D269" i="2" s="1"/>
  <c r="B272" i="2"/>
  <c r="D272" i="2" s="1"/>
  <c r="B273" i="2"/>
  <c r="D273" i="2" s="1"/>
  <c r="O2" i="2"/>
  <c r="N2" i="2"/>
  <c r="M2" i="2"/>
  <c r="L2" i="2"/>
  <c r="A2" i="2"/>
  <c r="O4" i="2"/>
  <c r="O5" i="2"/>
  <c r="O6"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L4" i="2"/>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A4" i="2"/>
  <c r="A5" i="2"/>
  <c r="A6" i="2"/>
  <c r="A7" i="2"/>
  <c r="A8" i="2"/>
  <c r="A9" i="2"/>
  <c r="A10" i="2"/>
  <c r="A11" i="2"/>
  <c r="A12" i="2"/>
  <c r="A13" i="2"/>
  <c r="A14" i="2"/>
  <c r="A15" i="2"/>
  <c r="A16" i="2"/>
  <c r="A17" i="2"/>
  <c r="H17" i="2" s="1"/>
  <c r="A18" i="2"/>
  <c r="A19" i="2"/>
  <c r="A20" i="2"/>
  <c r="A21" i="2"/>
  <c r="A22" i="2"/>
  <c r="H22" i="2" s="1"/>
  <c r="A23" i="2"/>
  <c r="A24" i="2"/>
  <c r="A25" i="2"/>
  <c r="A26" i="2"/>
  <c r="A27" i="2"/>
  <c r="A28" i="2"/>
  <c r="A29" i="2"/>
  <c r="A30" i="2"/>
  <c r="A31" i="2"/>
  <c r="A32" i="2"/>
  <c r="A33" i="2"/>
  <c r="A34" i="2"/>
  <c r="A35" i="2"/>
  <c r="A36" i="2"/>
  <c r="A37" i="2"/>
  <c r="A38" i="2"/>
  <c r="A39" i="2"/>
  <c r="H39" i="2" s="1"/>
  <c r="A40" i="2"/>
  <c r="A41" i="2"/>
  <c r="A42" i="2"/>
  <c r="A43" i="2"/>
  <c r="A44" i="2"/>
  <c r="A45" i="2"/>
  <c r="A46" i="2"/>
  <c r="A47" i="2"/>
  <c r="A48" i="2"/>
  <c r="A49" i="2"/>
  <c r="A50" i="2"/>
  <c r="A51" i="2"/>
  <c r="A52" i="2"/>
  <c r="A53" i="2"/>
  <c r="A54" i="2"/>
  <c r="A55" i="2"/>
  <c r="A56" i="2"/>
  <c r="A57" i="2"/>
  <c r="A58" i="2"/>
  <c r="A59" i="2"/>
  <c r="A60" i="2"/>
  <c r="A61" i="2"/>
  <c r="A62" i="2"/>
  <c r="H62" i="2" s="1"/>
  <c r="A63" i="2"/>
  <c r="A64" i="2"/>
  <c r="A65" i="2"/>
  <c r="A66" i="2"/>
  <c r="A67" i="2"/>
  <c r="A68" i="2"/>
  <c r="A69" i="2"/>
  <c r="A70" i="2"/>
  <c r="H70" i="2" s="1"/>
  <c r="A71" i="2"/>
  <c r="A72" i="2"/>
  <c r="A73" i="2"/>
  <c r="A74" i="2"/>
  <c r="A75" i="2"/>
  <c r="A76" i="2"/>
  <c r="A77" i="2"/>
  <c r="A78" i="2"/>
  <c r="A79" i="2"/>
  <c r="A80" i="2"/>
  <c r="A81" i="2"/>
  <c r="A82" i="2"/>
  <c r="A83" i="2"/>
  <c r="A84" i="2"/>
  <c r="A85" i="2"/>
  <c r="A86" i="2"/>
  <c r="A87" i="2"/>
  <c r="A88" i="2"/>
  <c r="A89" i="2"/>
  <c r="A90" i="2"/>
  <c r="A91" i="2"/>
  <c r="A92" i="2"/>
  <c r="A93" i="2"/>
  <c r="H93" i="2" s="1"/>
  <c r="A94" i="2"/>
  <c r="A95" i="2"/>
  <c r="A96" i="2"/>
  <c r="A97" i="2"/>
  <c r="A98" i="2"/>
  <c r="A99" i="2"/>
  <c r="A100" i="2"/>
  <c r="A101" i="2"/>
  <c r="A102" i="2"/>
  <c r="A103" i="2"/>
  <c r="A104" i="2"/>
  <c r="A105" i="2"/>
  <c r="H105" i="2" s="1"/>
  <c r="A106" i="2"/>
  <c r="A107" i="2"/>
  <c r="A108" i="2"/>
  <c r="A109" i="2"/>
  <c r="A110" i="2"/>
  <c r="A111" i="2"/>
  <c r="A112" i="2"/>
  <c r="H112" i="2" s="1"/>
  <c r="A113" i="2"/>
  <c r="A114" i="2"/>
  <c r="A115" i="2"/>
  <c r="A116" i="2"/>
  <c r="A117" i="2"/>
  <c r="A118" i="2"/>
  <c r="A119" i="2"/>
  <c r="A120" i="2"/>
  <c r="A121" i="2"/>
  <c r="A122" i="2"/>
  <c r="A123" i="2"/>
  <c r="A124" i="2"/>
  <c r="A125" i="2"/>
  <c r="A126" i="2"/>
  <c r="A127" i="2"/>
  <c r="A128" i="2"/>
  <c r="A129" i="2"/>
  <c r="A130" i="2"/>
  <c r="A131" i="2"/>
  <c r="H131" i="2" s="1"/>
  <c r="A132" i="2"/>
  <c r="H129" i="2" l="1"/>
  <c r="I129" i="2" s="1"/>
  <c r="H125" i="2"/>
  <c r="I125" i="2" s="1"/>
  <c r="H121" i="2"/>
  <c r="I121" i="2" s="1"/>
  <c r="H117" i="2"/>
  <c r="I117" i="2" s="1"/>
  <c r="H113" i="2"/>
  <c r="I113" i="2" s="1"/>
  <c r="J113" i="2" s="1"/>
  <c r="K113" i="2" s="1"/>
  <c r="H109" i="2"/>
  <c r="I109" i="2" s="1"/>
  <c r="H101" i="2"/>
  <c r="I101" i="2" s="1"/>
  <c r="H97" i="2"/>
  <c r="I97" i="2" s="1"/>
  <c r="H89" i="2"/>
  <c r="I89" i="2" s="1"/>
  <c r="H85" i="2"/>
  <c r="I85" i="2" s="1"/>
  <c r="H81" i="2"/>
  <c r="I81" i="2" s="1"/>
  <c r="H77" i="2"/>
  <c r="I77" i="2" s="1"/>
  <c r="H73" i="2"/>
  <c r="I73" i="2" s="1"/>
  <c r="H69" i="2"/>
  <c r="I69" i="2" s="1"/>
  <c r="H65" i="2"/>
  <c r="I65" i="2" s="1"/>
  <c r="H61" i="2"/>
  <c r="I61" i="2" s="1"/>
  <c r="H57" i="2"/>
  <c r="I57" i="2" s="1"/>
  <c r="H53" i="2"/>
  <c r="I53" i="2" s="1"/>
  <c r="H49" i="2"/>
  <c r="I49" i="2" s="1"/>
  <c r="H45" i="2"/>
  <c r="I45" i="2" s="1"/>
  <c r="H41" i="2"/>
  <c r="I41" i="2" s="1"/>
  <c r="H37" i="2"/>
  <c r="I37" i="2" s="1"/>
  <c r="H33" i="2"/>
  <c r="I33" i="2" s="1"/>
  <c r="H29" i="2"/>
  <c r="I29" i="2" s="1"/>
  <c r="I25" i="2"/>
  <c r="H25" i="2"/>
  <c r="H21" i="2"/>
  <c r="I21" i="2" s="1"/>
  <c r="H13" i="2"/>
  <c r="I13" i="2" s="1"/>
  <c r="H9" i="2"/>
  <c r="I9" i="2" s="1"/>
  <c r="H5" i="2"/>
  <c r="I5" i="2" s="1"/>
  <c r="H132" i="2"/>
  <c r="I132" i="2" s="1"/>
  <c r="J132" i="2" s="1"/>
  <c r="H128" i="2"/>
  <c r="I128" i="2" s="1"/>
  <c r="H124" i="2"/>
  <c r="I124" i="2" s="1"/>
  <c r="H120" i="2"/>
  <c r="I120" i="2" s="1"/>
  <c r="H116" i="2"/>
  <c r="I116" i="2" s="1"/>
  <c r="H108" i="2"/>
  <c r="I108" i="2" s="1"/>
  <c r="H104" i="2"/>
  <c r="I104" i="2" s="1"/>
  <c r="H100" i="2"/>
  <c r="I100" i="2" s="1"/>
  <c r="H96" i="2"/>
  <c r="I96" i="2" s="1"/>
  <c r="H92" i="2"/>
  <c r="I92" i="2" s="1"/>
  <c r="H88" i="2"/>
  <c r="I88" i="2" s="1"/>
  <c r="H84" i="2"/>
  <c r="I84" i="2" s="1"/>
  <c r="H80" i="2"/>
  <c r="I80" i="2" s="1"/>
  <c r="H76" i="2"/>
  <c r="I76" i="2" s="1"/>
  <c r="H72" i="2"/>
  <c r="I72" i="2" s="1"/>
  <c r="H68" i="2"/>
  <c r="I68" i="2" s="1"/>
  <c r="H64" i="2"/>
  <c r="I64" i="2" s="1"/>
  <c r="H60" i="2"/>
  <c r="I60" i="2" s="1"/>
  <c r="H56" i="2"/>
  <c r="I56" i="2" s="1"/>
  <c r="H52" i="2"/>
  <c r="I52" i="2" s="1"/>
  <c r="H48" i="2"/>
  <c r="I48" i="2" s="1"/>
  <c r="H44" i="2"/>
  <c r="I44" i="2" s="1"/>
  <c r="H40" i="2"/>
  <c r="I40" i="2" s="1"/>
  <c r="H36" i="2"/>
  <c r="I36" i="2" s="1"/>
  <c r="H32" i="2"/>
  <c r="I32" i="2" s="1"/>
  <c r="H28" i="2"/>
  <c r="I28" i="2" s="1"/>
  <c r="H24" i="2"/>
  <c r="I24" i="2" s="1"/>
  <c r="H20" i="2"/>
  <c r="I20" i="2" s="1"/>
  <c r="H16" i="2"/>
  <c r="I16" i="2" s="1"/>
  <c r="H12" i="2"/>
  <c r="I12" i="2" s="1"/>
  <c r="H8" i="2"/>
  <c r="I8" i="2" s="1"/>
  <c r="H4" i="2"/>
  <c r="I4" i="2" s="1"/>
  <c r="H127" i="2"/>
  <c r="I127" i="2" s="1"/>
  <c r="H123" i="2"/>
  <c r="I123" i="2" s="1"/>
  <c r="H119" i="2"/>
  <c r="I119" i="2" s="1"/>
  <c r="H115" i="2"/>
  <c r="I115" i="2" s="1"/>
  <c r="H111" i="2"/>
  <c r="I111" i="2" s="1"/>
  <c r="H107" i="2"/>
  <c r="I107" i="2" s="1"/>
  <c r="H103" i="2"/>
  <c r="I103" i="2" s="1"/>
  <c r="H99" i="2"/>
  <c r="I99" i="2" s="1"/>
  <c r="H95" i="2"/>
  <c r="I95" i="2" s="1"/>
  <c r="H91" i="2"/>
  <c r="I91" i="2" s="1"/>
  <c r="H87" i="2"/>
  <c r="I87" i="2" s="1"/>
  <c r="H83" i="2"/>
  <c r="I83" i="2" s="1"/>
  <c r="H79" i="2"/>
  <c r="I79" i="2" s="1"/>
  <c r="H75" i="2"/>
  <c r="I75" i="2" s="1"/>
  <c r="H71" i="2"/>
  <c r="I71" i="2" s="1"/>
  <c r="H67" i="2"/>
  <c r="I67" i="2" s="1"/>
  <c r="H63" i="2"/>
  <c r="I63" i="2" s="1"/>
  <c r="H59" i="2"/>
  <c r="I59" i="2" s="1"/>
  <c r="H55" i="2"/>
  <c r="I55" i="2" s="1"/>
  <c r="H51" i="2"/>
  <c r="I51" i="2" s="1"/>
  <c r="H47" i="2"/>
  <c r="I47" i="2" s="1"/>
  <c r="H43" i="2"/>
  <c r="I43" i="2" s="1"/>
  <c r="H35" i="2"/>
  <c r="I35" i="2" s="1"/>
  <c r="H31" i="2"/>
  <c r="I31" i="2" s="1"/>
  <c r="H27" i="2"/>
  <c r="I27" i="2" s="1"/>
  <c r="H23" i="2"/>
  <c r="I23" i="2" s="1"/>
  <c r="B23" i="2" s="1"/>
  <c r="H19" i="2"/>
  <c r="I19" i="2" s="1"/>
  <c r="H15" i="2"/>
  <c r="I15" i="2" s="1"/>
  <c r="H11" i="2"/>
  <c r="I11" i="2" s="1"/>
  <c r="H7" i="2"/>
  <c r="I7" i="2" s="1"/>
  <c r="H2" i="2"/>
  <c r="H130" i="2"/>
  <c r="I130" i="2" s="1"/>
  <c r="H126" i="2"/>
  <c r="I126" i="2" s="1"/>
  <c r="H122" i="2"/>
  <c r="I122" i="2" s="1"/>
  <c r="H118" i="2"/>
  <c r="I118" i="2" s="1"/>
  <c r="H114" i="2"/>
  <c r="I114" i="2" s="1"/>
  <c r="H110" i="2"/>
  <c r="I110" i="2" s="1"/>
  <c r="H106" i="2"/>
  <c r="I106" i="2" s="1"/>
  <c r="H102" i="2"/>
  <c r="I102" i="2" s="1"/>
  <c r="H98" i="2"/>
  <c r="I98" i="2" s="1"/>
  <c r="I94" i="2"/>
  <c r="B94" i="2" s="1"/>
  <c r="D94" i="2" s="1"/>
  <c r="H94" i="2"/>
  <c r="H90" i="2"/>
  <c r="I90" i="2" s="1"/>
  <c r="H86" i="2"/>
  <c r="I86" i="2" s="1"/>
  <c r="H82" i="2"/>
  <c r="I82" i="2" s="1"/>
  <c r="H78" i="2"/>
  <c r="I78" i="2" s="1"/>
  <c r="H74" i="2"/>
  <c r="I74" i="2" s="1"/>
  <c r="H66" i="2"/>
  <c r="I66" i="2" s="1"/>
  <c r="H58" i="2"/>
  <c r="I58" i="2" s="1"/>
  <c r="H54" i="2"/>
  <c r="I54" i="2" s="1"/>
  <c r="H50" i="2"/>
  <c r="I50" i="2" s="1"/>
  <c r="H46" i="2"/>
  <c r="I46" i="2" s="1"/>
  <c r="H42" i="2"/>
  <c r="I42" i="2" s="1"/>
  <c r="H38" i="2"/>
  <c r="I38" i="2" s="1"/>
  <c r="H34" i="2"/>
  <c r="I34" i="2" s="1"/>
  <c r="H30" i="2"/>
  <c r="I30" i="2" s="1"/>
  <c r="H26" i="2"/>
  <c r="I26" i="2" s="1"/>
  <c r="H18" i="2"/>
  <c r="I18" i="2" s="1"/>
  <c r="H14" i="2"/>
  <c r="I14" i="2" s="1"/>
  <c r="H10" i="2"/>
  <c r="I10" i="2" s="1"/>
  <c r="H6" i="2"/>
  <c r="I6" i="2" s="1"/>
  <c r="K136" i="2"/>
  <c r="B265" i="2"/>
  <c r="D265" i="2" s="1"/>
  <c r="B249" i="2"/>
  <c r="D249" i="2" s="1"/>
  <c r="B245" i="2"/>
  <c r="D245" i="2" s="1"/>
  <c r="B217" i="2"/>
  <c r="D217" i="2" s="1"/>
  <c r="B213" i="2"/>
  <c r="D213" i="2" s="1"/>
  <c r="B201" i="2"/>
  <c r="D201" i="2" s="1"/>
  <c r="B185" i="2"/>
  <c r="D185" i="2" s="1"/>
  <c r="B165" i="2"/>
  <c r="D165" i="2" s="1"/>
  <c r="B153" i="2"/>
  <c r="D153" i="2" s="1"/>
  <c r="B135" i="2"/>
  <c r="D135" i="2" s="1"/>
  <c r="B143" i="2"/>
  <c r="D143" i="2" s="1"/>
  <c r="B268" i="2"/>
  <c r="D268" i="2" s="1"/>
  <c r="B264" i="2"/>
  <c r="D264" i="2" s="1"/>
  <c r="B260" i="2"/>
  <c r="D260" i="2" s="1"/>
  <c r="B256" i="2"/>
  <c r="D256" i="2" s="1"/>
  <c r="B252" i="2"/>
  <c r="D252" i="2" s="1"/>
  <c r="B248" i="2"/>
  <c r="D248" i="2" s="1"/>
  <c r="B244" i="2"/>
  <c r="D244" i="2" s="1"/>
  <c r="B240" i="2"/>
  <c r="D240" i="2" s="1"/>
  <c r="B236" i="2"/>
  <c r="D236" i="2" s="1"/>
  <c r="B232" i="2"/>
  <c r="D232" i="2" s="1"/>
  <c r="B228" i="2"/>
  <c r="D228" i="2" s="1"/>
  <c r="B224" i="2"/>
  <c r="D224" i="2" s="1"/>
  <c r="B220" i="2"/>
  <c r="D220" i="2" s="1"/>
  <c r="B216" i="2"/>
  <c r="D216" i="2" s="1"/>
  <c r="B212" i="2"/>
  <c r="D212" i="2" s="1"/>
  <c r="B204" i="2"/>
  <c r="D204" i="2" s="1"/>
  <c r="B200" i="2"/>
  <c r="D200" i="2" s="1"/>
  <c r="B196" i="2"/>
  <c r="D196" i="2" s="1"/>
  <c r="B192" i="2"/>
  <c r="D192" i="2" s="1"/>
  <c r="B188" i="2"/>
  <c r="D188" i="2" s="1"/>
  <c r="B184" i="2"/>
  <c r="D184" i="2" s="1"/>
  <c r="B180" i="2"/>
  <c r="D180" i="2" s="1"/>
  <c r="B176" i="2"/>
  <c r="D176" i="2" s="1"/>
  <c r="B172" i="2"/>
  <c r="D172" i="2" s="1"/>
  <c r="B168" i="2"/>
  <c r="D168" i="2" s="1"/>
  <c r="B164" i="2"/>
  <c r="D164" i="2" s="1"/>
  <c r="B160" i="2"/>
  <c r="D160" i="2" s="1"/>
  <c r="B156" i="2"/>
  <c r="D156" i="2" s="1"/>
  <c r="B152" i="2"/>
  <c r="D152" i="2" s="1"/>
  <c r="B271" i="2"/>
  <c r="D271" i="2" s="1"/>
  <c r="B263" i="2"/>
  <c r="D263" i="2" s="1"/>
  <c r="B259" i="2"/>
  <c r="D259" i="2" s="1"/>
  <c r="B255" i="2"/>
  <c r="D255" i="2" s="1"/>
  <c r="B247" i="2"/>
  <c r="D247" i="2" s="1"/>
  <c r="B243" i="2"/>
  <c r="D243" i="2" s="1"/>
  <c r="B239" i="2"/>
  <c r="D239" i="2" s="1"/>
  <c r="B231" i="2"/>
  <c r="D231" i="2" s="1"/>
  <c r="B227" i="2"/>
  <c r="D227" i="2" s="1"/>
  <c r="B223" i="2"/>
  <c r="D223" i="2" s="1"/>
  <c r="B215" i="2"/>
  <c r="D215" i="2" s="1"/>
  <c r="B211" i="2"/>
  <c r="D211" i="2" s="1"/>
  <c r="B207" i="2"/>
  <c r="D207" i="2" s="1"/>
  <c r="B199" i="2"/>
  <c r="D199" i="2" s="1"/>
  <c r="B195" i="2"/>
  <c r="D195" i="2" s="1"/>
  <c r="B191" i="2"/>
  <c r="D191" i="2" s="1"/>
  <c r="B183" i="2"/>
  <c r="D183" i="2" s="1"/>
  <c r="B179" i="2"/>
  <c r="D179" i="2" s="1"/>
  <c r="B175" i="2"/>
  <c r="D175" i="2" s="1"/>
  <c r="B167" i="2"/>
  <c r="D167" i="2" s="1"/>
  <c r="B163" i="2"/>
  <c r="D163" i="2" s="1"/>
  <c r="B159" i="2"/>
  <c r="D159" i="2" s="1"/>
  <c r="B151" i="2"/>
  <c r="D151" i="2" s="1"/>
  <c r="B274" i="2"/>
  <c r="D274" i="2" s="1"/>
  <c r="B270" i="2"/>
  <c r="D270" i="2" s="1"/>
  <c r="B266" i="2"/>
  <c r="D266" i="2" s="1"/>
  <c r="B262" i="2"/>
  <c r="D262" i="2" s="1"/>
  <c r="B258" i="2"/>
  <c r="D258" i="2" s="1"/>
  <c r="B254" i="2"/>
  <c r="D254" i="2" s="1"/>
  <c r="B250" i="2"/>
  <c r="D250" i="2" s="1"/>
  <c r="B246" i="2"/>
  <c r="D246" i="2" s="1"/>
  <c r="B242" i="2"/>
  <c r="D242" i="2" s="1"/>
  <c r="B238" i="2"/>
  <c r="D238" i="2" s="1"/>
  <c r="B234" i="2"/>
  <c r="D234" i="2" s="1"/>
  <c r="B230" i="2"/>
  <c r="D230" i="2" s="1"/>
  <c r="B226" i="2"/>
  <c r="D226" i="2" s="1"/>
  <c r="B222" i="2"/>
  <c r="D222" i="2" s="1"/>
  <c r="B214" i="2"/>
  <c r="D214" i="2" s="1"/>
  <c r="B210" i="2"/>
  <c r="D210" i="2" s="1"/>
  <c r="B206" i="2"/>
  <c r="D206" i="2" s="1"/>
  <c r="B202" i="2"/>
  <c r="D202" i="2" s="1"/>
  <c r="B198" i="2"/>
  <c r="D198" i="2" s="1"/>
  <c r="B194" i="2"/>
  <c r="D194" i="2" s="1"/>
  <c r="B190" i="2"/>
  <c r="D190" i="2" s="1"/>
  <c r="B186" i="2"/>
  <c r="D186" i="2" s="1"/>
  <c r="B182" i="2"/>
  <c r="D182" i="2" s="1"/>
  <c r="B178" i="2"/>
  <c r="D178" i="2" s="1"/>
  <c r="B174" i="2"/>
  <c r="D174" i="2" s="1"/>
  <c r="B170" i="2"/>
  <c r="D170" i="2" s="1"/>
  <c r="B166" i="2"/>
  <c r="D166" i="2" s="1"/>
  <c r="B162" i="2"/>
  <c r="D162" i="2" s="1"/>
  <c r="B158" i="2"/>
  <c r="D158" i="2" s="1"/>
  <c r="B154" i="2"/>
  <c r="D154" i="2" s="1"/>
  <c r="B131" i="2"/>
  <c r="B93" i="2"/>
  <c r="D93" i="2" s="1"/>
  <c r="J70" i="2"/>
  <c r="J62" i="2"/>
  <c r="K105" i="2"/>
  <c r="J22" i="2"/>
  <c r="K17" i="2"/>
  <c r="I2" i="2"/>
  <c r="B2" i="2" s="1"/>
  <c r="D2" i="2" s="1"/>
  <c r="J131" i="2"/>
  <c r="K131" i="2"/>
  <c r="K112" i="2"/>
  <c r="J112" i="2"/>
  <c r="J39" i="2"/>
  <c r="J17" i="2"/>
  <c r="K39" i="2"/>
  <c r="J105" i="2"/>
  <c r="J93" i="2"/>
  <c r="K93" i="2"/>
  <c r="K70" i="2"/>
  <c r="K22" i="2"/>
  <c r="K62" i="2"/>
  <c r="A3" i="2"/>
  <c r="J127" i="2"/>
  <c r="J146" i="2"/>
  <c r="J139" i="2"/>
  <c r="J115" i="2"/>
  <c r="J119" i="2"/>
  <c r="J145" i="2"/>
  <c r="J116" i="2"/>
  <c r="J126" i="2"/>
  <c r="J129" i="2"/>
  <c r="J124" i="2"/>
  <c r="J147" i="2"/>
  <c r="J121" i="2"/>
  <c r="J123" i="2"/>
  <c r="J134" i="2"/>
  <c r="J140" i="2"/>
  <c r="J122" i="2"/>
  <c r="J125" i="2"/>
  <c r="J133" i="2"/>
  <c r="J117" i="2"/>
  <c r="J137" i="2"/>
  <c r="J138" i="2"/>
  <c r="J141" i="2"/>
  <c r="J148" i="2"/>
  <c r="J120" i="2"/>
  <c r="J118" i="2"/>
  <c r="J128" i="2"/>
  <c r="J114" i="2"/>
  <c r="J130" i="2"/>
  <c r="B24" i="2" l="1"/>
  <c r="B25" i="2" s="1"/>
  <c r="B26" i="2" s="1"/>
  <c r="B27" i="2" s="1"/>
  <c r="B28" i="2" s="1"/>
  <c r="B29" i="2" s="1"/>
  <c r="B30" i="2" s="1"/>
  <c r="B31" i="2" s="1"/>
  <c r="B32" i="2" s="1"/>
  <c r="B33" i="2" s="1"/>
  <c r="B34" i="2" s="1"/>
  <c r="B35" i="2" s="1"/>
  <c r="B36" i="2" s="1"/>
  <c r="B37" i="2" s="1"/>
  <c r="B38" i="2" s="1"/>
  <c r="J94" i="2"/>
  <c r="K94" i="2"/>
  <c r="B71" i="2"/>
  <c r="B72" i="2" s="1"/>
  <c r="B73" i="2" s="1"/>
  <c r="B74" i="2" s="1"/>
  <c r="B75" i="2" s="1"/>
  <c r="B76" i="2" s="1"/>
  <c r="B77" i="2" s="1"/>
  <c r="B78" i="2" s="1"/>
  <c r="B79" i="2" s="1"/>
  <c r="B80" i="2" s="1"/>
  <c r="B81" i="2" s="1"/>
  <c r="B82" i="2" s="1"/>
  <c r="B83" i="2" s="1"/>
  <c r="B84" i="2" s="1"/>
  <c r="B85" i="2" s="1"/>
  <c r="B86" i="2" s="1"/>
  <c r="B87" i="2" s="1"/>
  <c r="B88" i="2" s="1"/>
  <c r="B89" i="2" s="1"/>
  <c r="B90" i="2" s="1"/>
  <c r="B91" i="2" s="1"/>
  <c r="B92" i="2" s="1"/>
  <c r="J71" i="2"/>
  <c r="K71" i="2" s="1"/>
  <c r="B40" i="2"/>
  <c r="D40" i="2" s="1"/>
  <c r="J40" i="2"/>
  <c r="B18" i="2"/>
  <c r="B19" i="2" s="1"/>
  <c r="B20" i="2" s="1"/>
  <c r="B21" i="2" s="1"/>
  <c r="J18" i="2"/>
  <c r="J106" i="2"/>
  <c r="K106" i="2" s="1"/>
  <c r="B106" i="2"/>
  <c r="B107" i="2" s="1"/>
  <c r="B108" i="2" s="1"/>
  <c r="B109" i="2" s="1"/>
  <c r="B110" i="2" s="1"/>
  <c r="B111" i="2" s="1"/>
  <c r="J63" i="2"/>
  <c r="K63" i="2" s="1"/>
  <c r="B63" i="2"/>
  <c r="B64" i="2" s="1"/>
  <c r="B65" i="2" s="1"/>
  <c r="B66" i="2" s="1"/>
  <c r="B67" i="2" s="1"/>
  <c r="B68" i="2" s="1"/>
  <c r="B69" i="2" s="1"/>
  <c r="B95" i="2"/>
  <c r="B96" i="2" s="1"/>
  <c r="B97" i="2" s="1"/>
  <c r="B98" i="2" s="1"/>
  <c r="B99" i="2" s="1"/>
  <c r="B100" i="2" s="1"/>
  <c r="B101" i="2" s="1"/>
  <c r="B102" i="2" s="1"/>
  <c r="B103" i="2" s="1"/>
  <c r="B104" i="2" s="1"/>
  <c r="J95" i="2"/>
  <c r="B113" i="2"/>
  <c r="D113" i="2" s="1"/>
  <c r="H3" i="2"/>
  <c r="I3" i="2" s="1"/>
  <c r="B3" i="2" s="1"/>
  <c r="J23" i="2"/>
  <c r="K132" i="2"/>
  <c r="B144" i="2"/>
  <c r="D144" i="2" s="1"/>
  <c r="B136" i="2"/>
  <c r="D95" i="2"/>
  <c r="D96" i="2" s="1"/>
  <c r="D97" i="2" s="1"/>
  <c r="D98" i="2" s="1"/>
  <c r="D99" i="2" s="1"/>
  <c r="D100" i="2" s="1"/>
  <c r="D101" i="2" s="1"/>
  <c r="D102" i="2" s="1"/>
  <c r="D103" i="2" s="1"/>
  <c r="D104" i="2" s="1"/>
  <c r="B132" i="2"/>
  <c r="B133" i="2" s="1"/>
  <c r="D131" i="2"/>
  <c r="D23" i="2"/>
  <c r="D24" i="2" s="1"/>
  <c r="D25" i="2" s="1"/>
  <c r="D26" i="2" s="1"/>
  <c r="D27" i="2" s="1"/>
  <c r="D28" i="2" s="1"/>
  <c r="D29" i="2" s="1"/>
  <c r="D30" i="2" s="1"/>
  <c r="J2" i="2"/>
  <c r="K2" i="2"/>
  <c r="C40" i="2"/>
  <c r="C113" i="2"/>
  <c r="C63" i="2"/>
  <c r="K133" i="2"/>
  <c r="K134" i="2"/>
  <c r="K138" i="2"/>
  <c r="J102" i="2"/>
  <c r="K148" i="2"/>
  <c r="J84" i="2"/>
  <c r="J45" i="2"/>
  <c r="K122" i="2"/>
  <c r="J109" i="2"/>
  <c r="J90" i="2"/>
  <c r="J80" i="2"/>
  <c r="J72" i="2"/>
  <c r="J26" i="2"/>
  <c r="K119" i="2"/>
  <c r="J104" i="2"/>
  <c r="J61" i="2"/>
  <c r="K147" i="2"/>
  <c r="J99" i="2"/>
  <c r="J35" i="2"/>
  <c r="J47" i="2"/>
  <c r="J85" i="2"/>
  <c r="J34" i="2"/>
  <c r="K125" i="2"/>
  <c r="K117" i="2"/>
  <c r="J79" i="2"/>
  <c r="K126" i="2"/>
  <c r="K146" i="2"/>
  <c r="J21" i="2"/>
  <c r="J73" i="2"/>
  <c r="J43" i="2"/>
  <c r="K118" i="2"/>
  <c r="J149" i="2"/>
  <c r="J86" i="2"/>
  <c r="J81" i="2"/>
  <c r="J69" i="2"/>
  <c r="J48" i="2"/>
  <c r="J96" i="2"/>
  <c r="K140" i="2"/>
  <c r="J57" i="2"/>
  <c r="J75" i="2"/>
  <c r="J111" i="2"/>
  <c r="J32" i="2"/>
  <c r="K137" i="2"/>
  <c r="K128" i="2"/>
  <c r="K123" i="2"/>
  <c r="J53" i="2"/>
  <c r="K120" i="2"/>
  <c r="J83" i="2"/>
  <c r="J91" i="2"/>
  <c r="K115" i="2"/>
  <c r="J108" i="2"/>
  <c r="J77" i="2"/>
  <c r="J87" i="2"/>
  <c r="J66" i="2"/>
  <c r="J25" i="2"/>
  <c r="J110" i="2"/>
  <c r="K127" i="2"/>
  <c r="K139" i="2"/>
  <c r="J31" i="2"/>
  <c r="K116" i="2"/>
  <c r="J97" i="2"/>
  <c r="J46" i="2"/>
  <c r="J56" i="2"/>
  <c r="J68" i="2"/>
  <c r="J78" i="2"/>
  <c r="J103" i="2"/>
  <c r="J100" i="2"/>
  <c r="J67" i="2"/>
  <c r="J49" i="2"/>
  <c r="J50" i="2"/>
  <c r="J55" i="2"/>
  <c r="J74" i="2"/>
  <c r="J54" i="2"/>
  <c r="J51" i="2"/>
  <c r="J82" i="2"/>
  <c r="J28" i="2"/>
  <c r="J27" i="2"/>
  <c r="J20" i="2"/>
  <c r="K121" i="2"/>
  <c r="K124" i="2"/>
  <c r="J64" i="2"/>
  <c r="J30" i="2"/>
  <c r="J65" i="2"/>
  <c r="J88" i="2"/>
  <c r="J29" i="2"/>
  <c r="J24" i="2"/>
  <c r="J42" i="2"/>
  <c r="J59" i="2"/>
  <c r="J33" i="2"/>
  <c r="J37" i="2"/>
  <c r="K114" i="2"/>
  <c r="K130" i="2"/>
  <c r="K141" i="2"/>
  <c r="J52" i="2"/>
  <c r="J92" i="2"/>
  <c r="K129" i="2"/>
  <c r="J60" i="2"/>
  <c r="J41" i="2"/>
  <c r="J36" i="2"/>
  <c r="J107" i="2"/>
  <c r="J44" i="2"/>
  <c r="J89" i="2"/>
  <c r="K145" i="2"/>
  <c r="J101" i="2"/>
  <c r="J58" i="2"/>
  <c r="J38" i="2"/>
  <c r="J76" i="2"/>
  <c r="J19" i="2"/>
  <c r="J98" i="2"/>
  <c r="D63" i="2" l="1"/>
  <c r="D64" i="2" s="1"/>
  <c r="D18" i="2"/>
  <c r="D71" i="2"/>
  <c r="D72" i="2" s="1"/>
  <c r="D73" i="2" s="1"/>
  <c r="D74" i="2" s="1"/>
  <c r="D75" i="2" s="1"/>
  <c r="D76" i="2" s="1"/>
  <c r="D77" i="2" s="1"/>
  <c r="D78" i="2" s="1"/>
  <c r="D79" i="2" s="1"/>
  <c r="D80" i="2" s="1"/>
  <c r="D81" i="2" s="1"/>
  <c r="D82" i="2" s="1"/>
  <c r="D83" i="2" s="1"/>
  <c r="D84" i="2" s="1"/>
  <c r="D85" i="2" s="1"/>
  <c r="D86" i="2" s="1"/>
  <c r="D87" i="2" s="1"/>
  <c r="D88" i="2" s="1"/>
  <c r="D89" i="2" s="1"/>
  <c r="D90" i="2" s="1"/>
  <c r="D91" i="2" s="1"/>
  <c r="D92" i="2" s="1"/>
  <c r="D31" i="2"/>
  <c r="D32" i="2" s="1"/>
  <c r="D33" i="2" s="1"/>
  <c r="D34" i="2" s="1"/>
  <c r="D35" i="2" s="1"/>
  <c r="D36" i="2" s="1"/>
  <c r="D37" i="2" s="1"/>
  <c r="D38" i="2" s="1"/>
  <c r="K88" i="2"/>
  <c r="K85" i="2"/>
  <c r="K81" i="2"/>
  <c r="K74" i="2"/>
  <c r="K87" i="2"/>
  <c r="K83" i="2"/>
  <c r="K75" i="2"/>
  <c r="K91" i="2"/>
  <c r="K82" i="2"/>
  <c r="K86" i="2"/>
  <c r="K90" i="2"/>
  <c r="K79" i="2"/>
  <c r="K76" i="2"/>
  <c r="K89" i="2"/>
  <c r="K73" i="2"/>
  <c r="K84" i="2"/>
  <c r="K78" i="2"/>
  <c r="K92" i="2"/>
  <c r="K80" i="2"/>
  <c r="K77" i="2"/>
  <c r="K72" i="2"/>
  <c r="K40" i="2"/>
  <c r="K95" i="2"/>
  <c r="D106" i="2"/>
  <c r="D107" i="2" s="1"/>
  <c r="D108" i="2" s="1"/>
  <c r="D109" i="2" s="1"/>
  <c r="D110" i="2" s="1"/>
  <c r="D111" i="2" s="1"/>
  <c r="K23" i="2"/>
  <c r="K18" i="2"/>
  <c r="B134" i="2"/>
  <c r="B145" i="2"/>
  <c r="B146" i="2" s="1"/>
  <c r="B147" i="2" s="1"/>
  <c r="B148" i="2" s="1"/>
  <c r="B149" i="2" s="1"/>
  <c r="B150" i="2" s="1"/>
  <c r="B137" i="2"/>
  <c r="B138" i="2" s="1"/>
  <c r="B139" i="2" s="1"/>
  <c r="B140" i="2" s="1"/>
  <c r="B141" i="2" s="1"/>
  <c r="D136" i="2"/>
  <c r="D132" i="2"/>
  <c r="D133" i="2" s="1"/>
  <c r="D19" i="2"/>
  <c r="D20" i="2" s="1"/>
  <c r="D21" i="2" s="1"/>
  <c r="B4" i="2"/>
  <c r="B5" i="2" s="1"/>
  <c r="B6" i="2" s="1"/>
  <c r="B7" i="2" s="1"/>
  <c r="B8" i="2" s="1"/>
  <c r="B9" i="2" s="1"/>
  <c r="B10" i="2" s="1"/>
  <c r="B11" i="2" s="1"/>
  <c r="B12" i="2" s="1"/>
  <c r="B13" i="2" s="1"/>
  <c r="B14" i="2" s="1"/>
  <c r="B15" i="2" s="1"/>
  <c r="B16" i="2" s="1"/>
  <c r="D3" i="2"/>
  <c r="C41" i="2"/>
  <c r="C114" i="2"/>
  <c r="L3" i="2"/>
  <c r="M3" i="2"/>
  <c r="K55" i="2"/>
  <c r="K61" i="2"/>
  <c r="K33" i="2"/>
  <c r="K102" i="2"/>
  <c r="K36" i="2"/>
  <c r="K27" i="2"/>
  <c r="K28" i="2"/>
  <c r="K96" i="2"/>
  <c r="K52" i="2"/>
  <c r="K57" i="2"/>
  <c r="K59" i="2"/>
  <c r="K109" i="2"/>
  <c r="K101" i="2"/>
  <c r="K97" i="2"/>
  <c r="K99" i="2"/>
  <c r="K31" i="2"/>
  <c r="K20" i="2"/>
  <c r="K21" i="2"/>
  <c r="K41" i="2"/>
  <c r="K53" i="2"/>
  <c r="K19" i="2"/>
  <c r="K35" i="2"/>
  <c r="K108" i="2"/>
  <c r="K104" i="2"/>
  <c r="K47" i="2"/>
  <c r="K110" i="2"/>
  <c r="K42" i="2"/>
  <c r="K66" i="2"/>
  <c r="K111" i="2"/>
  <c r="K25" i="2"/>
  <c r="K45" i="2"/>
  <c r="K26" i="2"/>
  <c r="K98" i="2"/>
  <c r="K103" i="2"/>
  <c r="K48" i="2"/>
  <c r="K38" i="2"/>
  <c r="K43" i="2"/>
  <c r="K56" i="2"/>
  <c r="K68" i="2"/>
  <c r="K44" i="2"/>
  <c r="K107" i="2"/>
  <c r="K69" i="2"/>
  <c r="K149" i="2"/>
  <c r="K49" i="2"/>
  <c r="K50" i="2"/>
  <c r="K58" i="2"/>
  <c r="K51" i="2"/>
  <c r="K30" i="2"/>
  <c r="K37" i="2"/>
  <c r="K67" i="2"/>
  <c r="K65" i="2"/>
  <c r="K100" i="2"/>
  <c r="K54" i="2"/>
  <c r="K64" i="2"/>
  <c r="K32" i="2"/>
  <c r="K24" i="2"/>
  <c r="K60" i="2"/>
  <c r="K29" i="2"/>
  <c r="K46" i="2"/>
  <c r="K34" i="2"/>
  <c r="D145" i="2" l="1"/>
  <c r="D146" i="2" s="1"/>
  <c r="D147" i="2" s="1"/>
  <c r="D148" i="2" s="1"/>
  <c r="D149" i="2" s="1"/>
  <c r="D150" i="2" s="1"/>
  <c r="D134" i="2"/>
  <c r="D137" i="2"/>
  <c r="D138" i="2" s="1"/>
  <c r="D139" i="2" s="1"/>
  <c r="D140" i="2" s="1"/>
  <c r="D141" i="2" s="1"/>
  <c r="D4" i="2"/>
  <c r="D5" i="2" s="1"/>
  <c r="D6" i="2" s="1"/>
  <c r="D7" i="2" s="1"/>
  <c r="D8" i="2" s="1"/>
  <c r="D9" i="2" s="1"/>
  <c r="D10" i="2" s="1"/>
  <c r="D11" i="2" s="1"/>
  <c r="D12" i="2" s="1"/>
  <c r="D13" i="2" s="1"/>
  <c r="D14" i="2" s="1"/>
  <c r="D15" i="2" s="1"/>
  <c r="D16" i="2" s="1"/>
  <c r="B41" i="2"/>
  <c r="D41" i="2" s="1"/>
  <c r="B114" i="2"/>
  <c r="D114" i="2" s="1"/>
  <c r="C65" i="2"/>
  <c r="D65" i="2" s="1"/>
  <c r="D66" i="2" s="1"/>
  <c r="D67" i="2" s="1"/>
  <c r="D68" i="2" s="1"/>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N11" i="3"/>
  <c r="N10" i="3"/>
  <c r="N9" i="3"/>
  <c r="C42" i="2" l="1"/>
  <c r="B42" i="2" s="1"/>
  <c r="D42" i="2" s="1"/>
  <c r="C66" i="2"/>
  <c r="N3" i="2"/>
  <c r="J3" i="2" s="1"/>
  <c r="O3" i="2"/>
  <c r="J12" i="2"/>
  <c r="J11" i="2"/>
  <c r="J9" i="2"/>
  <c r="J16" i="2"/>
  <c r="J14" i="2"/>
  <c r="J4" i="2"/>
  <c r="J15" i="2"/>
  <c r="J7" i="2"/>
  <c r="J8" i="2"/>
  <c r="J10" i="2"/>
  <c r="J6" i="2"/>
  <c r="J5" i="2"/>
  <c r="J13" i="2"/>
  <c r="B43" i="2" l="1"/>
  <c r="B44" i="2" s="1"/>
  <c r="B45" i="2" s="1"/>
  <c r="B46" i="2" s="1"/>
  <c r="B47" i="2" s="1"/>
  <c r="C43" i="2"/>
  <c r="K3" i="2"/>
  <c r="C67" i="2"/>
  <c r="K5" i="2"/>
  <c r="K11" i="2"/>
  <c r="K7" i="2"/>
  <c r="K14" i="2"/>
  <c r="K13" i="2"/>
  <c r="K6" i="2"/>
  <c r="K4" i="2"/>
  <c r="K16" i="2"/>
  <c r="K12" i="2"/>
  <c r="K8" i="2"/>
  <c r="K10" i="2"/>
  <c r="K9" i="2"/>
  <c r="K15" i="2"/>
  <c r="D43" i="2" l="1"/>
  <c r="D44" i="2" s="1"/>
  <c r="D45" i="2" s="1"/>
  <c r="C44" i="2"/>
  <c r="C45" i="2"/>
  <c r="C46" i="2" l="1"/>
  <c r="D46" i="2" s="1"/>
  <c r="D47" i="2" s="1"/>
  <c r="C69" i="2"/>
  <c r="D69" i="2" s="1"/>
  <c r="C48" i="2" l="1"/>
  <c r="C47" i="2"/>
  <c r="B48" i="2" l="1"/>
  <c r="D48" i="2" s="1"/>
  <c r="C49" i="2" l="1"/>
  <c r="B49" i="2" s="1"/>
  <c r="B50" i="2" s="1"/>
  <c r="B51" i="2" s="1"/>
  <c r="B52" i="2" s="1"/>
  <c r="B53" i="2" s="1"/>
  <c r="D49" i="2" l="1"/>
  <c r="C50" i="2"/>
  <c r="C51" i="2"/>
  <c r="D50" i="2" l="1"/>
  <c r="D51" i="2" s="1"/>
  <c r="D52" i="2" s="1"/>
  <c r="D53" i="2" s="1"/>
  <c r="C52" i="2"/>
  <c r="C53" i="2" l="1"/>
  <c r="C54" i="2" l="1"/>
  <c r="B54" i="2" s="1"/>
  <c r="B55" i="2" l="1"/>
  <c r="B56" i="2" s="1"/>
  <c r="B57" i="2" s="1"/>
  <c r="B58" i="2" s="1"/>
  <c r="D54" i="2"/>
  <c r="C55" i="2"/>
  <c r="D55" i="2" l="1"/>
  <c r="D56" i="2" s="1"/>
  <c r="D57" i="2" s="1"/>
  <c r="D58" i="2" s="1"/>
  <c r="C56" i="2"/>
  <c r="C57" i="2" l="1"/>
  <c r="C58" i="2" l="1"/>
  <c r="C59" i="2" l="1"/>
  <c r="B59" i="2" s="1"/>
  <c r="B60" i="2" l="1"/>
  <c r="B61" i="2" s="1"/>
  <c r="D59" i="2"/>
  <c r="C60" i="2"/>
  <c r="C115" i="2"/>
  <c r="B115" i="2" s="1"/>
  <c r="D60" i="2" l="1"/>
  <c r="D61" i="2" s="1"/>
  <c r="B116" i="2"/>
  <c r="B117" i="2" s="1"/>
  <c r="B118" i="2" s="1"/>
  <c r="B119" i="2" s="1"/>
  <c r="B120" i="2" s="1"/>
  <c r="D115" i="2"/>
  <c r="C61" i="2"/>
  <c r="C116" i="2"/>
  <c r="D116" i="2" l="1"/>
  <c r="D117" i="2" s="1"/>
  <c r="C117" i="2"/>
  <c r="C118" i="2" l="1"/>
  <c r="D118" i="2" s="1"/>
  <c r="D119" i="2" s="1"/>
  <c r="D120" i="2" s="1"/>
  <c r="C119" i="2" l="1"/>
  <c r="C120" i="2" l="1"/>
  <c r="C121" i="2" l="1"/>
  <c r="B121" i="2" s="1"/>
  <c r="B122" i="2" l="1"/>
  <c r="D121" i="2"/>
  <c r="C122" i="2"/>
  <c r="D122" i="2" l="1"/>
  <c r="C123" i="2"/>
  <c r="B123" i="2" s="1"/>
  <c r="B124" i="2" s="1"/>
  <c r="B125" i="2" s="1"/>
  <c r="B126" i="2" s="1"/>
  <c r="B127" i="2" s="1"/>
  <c r="B128" i="2" s="1"/>
  <c r="B129" i="2" s="1"/>
  <c r="B130" i="2" s="1"/>
  <c r="D123" i="2" l="1"/>
  <c r="C124" i="2"/>
  <c r="D124" i="2" l="1"/>
  <c r="D125" i="2" s="1"/>
  <c r="D126" i="2" s="1"/>
  <c r="D127" i="2" s="1"/>
  <c r="D128" i="2" s="1"/>
  <c r="D129" i="2" s="1"/>
  <c r="C125" i="2"/>
  <c r="C126" i="2" l="1"/>
  <c r="C127" i="2" l="1"/>
  <c r="C129" i="2" l="1"/>
  <c r="C128" i="2"/>
  <c r="C130" i="2" l="1"/>
  <c r="D130" i="2" s="1"/>
</calcChain>
</file>

<file path=xl/sharedStrings.xml><?xml version="1.0" encoding="utf-8"?>
<sst xmlns="http://schemas.openxmlformats.org/spreadsheetml/2006/main" count="758" uniqueCount="522">
  <si>
    <t>Code</t>
  </si>
  <si>
    <t>Type</t>
  </si>
  <si>
    <t>Group</t>
  </si>
  <si>
    <t>Checked</t>
  </si>
  <si>
    <t>ReadOnly</t>
  </si>
  <si>
    <t>LawId</t>
  </si>
  <si>
    <t>DecisionTypeId</t>
  </si>
  <si>
    <t>Sanction</t>
  </si>
  <si>
    <t>Suspension</t>
  </si>
  <si>
    <t>StartDate</t>
  </si>
  <si>
    <t>EndDate</t>
  </si>
  <si>
    <t>Column</t>
  </si>
  <si>
    <t>String</t>
  </si>
  <si>
    <t>Ordering</t>
  </si>
  <si>
    <t>Integer</t>
  </si>
  <si>
    <t>Boolean</t>
  </si>
  <si>
    <t>FALSE / TRUE</t>
  </si>
  <si>
    <t>MOTn.n.n.</t>
  </si>
  <si>
    <t>TITLE / CHECKBOX / RADIO</t>
  </si>
  <si>
    <t>Column:</t>
  </si>
  <si>
    <t>Type:</t>
  </si>
  <si>
    <t>Possible values:</t>
  </si>
  <si>
    <t>Comments:</t>
  </si>
  <si>
    <t>TRUE if this control is a parent of other controls</t>
  </si>
  <si>
    <t>Group:</t>
  </si>
  <si>
    <t>Boolean:</t>
  </si>
  <si>
    <t>MTC1..MTC4</t>
  </si>
  <si>
    <t>Filters:</t>
  </si>
  <si>
    <t>Attributes:</t>
  </si>
  <si>
    <t>DECT1..DECT7</t>
  </si>
  <si>
    <t>1: OCTROI; 2: REVISION; 3: PROLONGATION; 4: RETRAIT; 5: REFUS; 6: SUSPENSION; 7: RECUPERATION</t>
  </si>
  <si>
    <t>Date</t>
  </si>
  <si>
    <t>2011-12-31 or null</t>
  </si>
  <si>
    <t>2011-01-01 or null</t>
  </si>
  <si>
    <t>Use scientific format (YYYY-MM-DD) or (empty) to ignore</t>
  </si>
  <si>
    <t>1: RIS; 2: OTHER; 3: LAW65; 4: INCOMPETENCE</t>
  </si>
  <si>
    <t>If TRUE, DecisionType must be DECT6 and vice-versa</t>
  </si>
  <si>
    <t>Mandatory</t>
  </si>
  <si>
    <t>y</t>
  </si>
  <si>
    <t>n</t>
  </si>
  <si>
    <t>0</t>
  </si>
  <si>
    <t>Business checks:</t>
  </si>
  <si>
    <t>TRUE only if DecisionTypeId = DECT6 and vice-versa</t>
  </si>
  <si>
    <t>Code:</t>
  </si>
  <si>
    <t>StartDate:</t>
  </si>
  <si>
    <t>EndDate:</t>
  </si>
  <si>
    <t>Group (T/F):</t>
  </si>
  <si>
    <t>Ordering (0):</t>
  </si>
  <si>
    <t>Checked (T/F):</t>
  </si>
  <si>
    <t>ReadOnly (T/F):</t>
  </si>
  <si>
    <t>LawId (MTC1-4):</t>
  </si>
  <si>
    <t>Sanction (T/F):</t>
  </si>
  <si>
    <t>Suspension (T/F):</t>
  </si>
  <si>
    <t>DecisionTypeId (DECT1-7):</t>
  </si>
  <si>
    <t>FR</t>
  </si>
  <si>
    <t>NL:</t>
  </si>
  <si>
    <t>FR:</t>
  </si>
  <si>
    <t>TRUE if checked by default (FALSE by default)</t>
  </si>
  <si>
    <t>TRUE if the control is read-only (FALSE by default)</t>
  </si>
  <si>
    <t>Possible values are TRUE and FALSE. 0 and (empty) will be interpreted as FALSE. 1 will be interpreted as TRUE. Default is FALSE.</t>
  </si>
  <si>
    <t>MTC1</t>
  </si>
  <si>
    <t>DECT5</t>
  </si>
  <si>
    <t>DECT4</t>
  </si>
  <si>
    <t>DECT2</t>
  </si>
  <si>
    <t>TITLE</t>
  </si>
  <si>
    <t>CHECKBOX</t>
  </si>
  <si>
    <t>RADIO</t>
  </si>
  <si>
    <t>MTC4</t>
  </si>
  <si>
    <t>NL</t>
  </si>
  <si>
    <t>(text)</t>
  </si>
  <si>
    <t>Type of control (empty value also accepted)</t>
  </si>
  <si>
    <t>Pas droit à une prime d'installation, parce que les conditions particulières ne sont pas remplies</t>
  </si>
  <si>
    <t>Pas droit à une prime d'installation, parce que le demandeur ne perd pas la qualité de sans-abri en occupant un logement qui sert de résidence principale (art. 14, § 3)</t>
  </si>
  <si>
    <t>Type (R/C/T):</t>
  </si>
  <si>
    <t>Arrêt parce que les conditions d'octroi ne sont plus remplies (art. 3 et 4)</t>
  </si>
  <si>
    <t>Arrêt parce que modification de la compétence (Loi du 2 avril 1965)</t>
  </si>
  <si>
    <t>Arrêt de la décision, parce que omission ou des déclarations incomplètes et inexactes (art. 22, § 1)</t>
  </si>
  <si>
    <t>Récupération auprès de l'intéressé</t>
  </si>
  <si>
    <t>Récupération parce que révision de la décision d'octroi du revenu d'intégration avec effet rétroactif (art. 24, § 1, 1°, al. 1)</t>
  </si>
  <si>
    <t>Récupération parce que disposition de ressources avec effet rétroactif (art. 24, § 1, 2°)</t>
  </si>
  <si>
    <t>Intérêt de plein droit, parce que fraude (art. 24, § 4)</t>
  </si>
  <si>
    <t>Récupération auprès des tiers responsables parce que responsable de la blessure ou de la maladie qui a donné lieu au paiement du revenu d'intégration (art. 27)</t>
  </si>
  <si>
    <t>La décision de dérogation de la récupération</t>
  </si>
  <si>
    <t>Dérogation à l'obligation de récupération pour des raisons d'équité (art. 28, al. 1 et 2)</t>
  </si>
  <si>
    <t>Dérogation à l'obligation de récupération parce que les coûts ou les démarches inhérents à cette récupération dépassent le résultat escompté (art. 28, al. 3)</t>
  </si>
  <si>
    <t xml:space="preserve">Pas de récupération auprès des débiteurs d'aliments </t>
  </si>
  <si>
    <t>Dérogation à l'obligation de récupération si l'on peut s'attendre à ce que l'octroi du revenu d'intégration sociale ne durera pas plus de 3 mois (art. 45, § 1 AR du 11 juillet 2002)</t>
  </si>
  <si>
    <t>Pas de récupération  pour les frais de mise au travail par le CPAS (art. 45, § 2 AR du 11 juillet 2002)</t>
  </si>
  <si>
    <t>Pas de récupération auprès des tiers responsables</t>
  </si>
  <si>
    <t>Suspension pendant la période de placement  à charge des pouvoirs publics dans un établissement en exécution d'une décision judiciaire (art. 39 AR du 11 juillet 2002)</t>
  </si>
  <si>
    <t>La décision de dérogation de la suspension</t>
  </si>
  <si>
    <t>Suspension partielle ou totale pour une période de 12 mois au plus, parce que omission de déclarations des ressources faire des déclarations inexactes ou incomplètes ayant une incidence sur le montant du revenu d'intégration ET récidive dans un délai de trois ans à compter du jour où la sanction antérieure est devenue définitive (art. 30, § 1, al. 2)</t>
  </si>
  <si>
    <t>Suspension partielle ou totale pour une période de 24 mois au plus, parce que omission de déclarations des ressources avec intention frauduleuse faire des déclarations inexactes ou incomplètes ayant une incidence sur le montant du revenu d'intégration, avec intention frauduleuse, ET récidive dans un délai de trois ans à compter du jour où la sanction antérieure est devenue définitive (art. 30, § 1, al. 2)</t>
  </si>
  <si>
    <t>Suspension partielle ou totale pour une période d'un mois au plus, parce que non-respect sans motif légitime des obligations prévues dans le contrat contenant un PIIS après mise en demeure (art. 30, § 2)</t>
  </si>
  <si>
    <t>Suspension partielle ou totale pour une période de 3 mois au plus, parce que non-respect sans motif légitime des obligations prévues dans le contrat contenant un PIIS après mise en demeure ET récidive dans un délai d'un an maximum (art. 30, § 2)</t>
  </si>
  <si>
    <t>Pas droit à l'aide sociale, parce que les conditions d'octroi ne sont pas remplies</t>
  </si>
  <si>
    <t>Pas droit à l'aide sociale parce que aide matérielle dans une structure d'accueil (art. 57ter)</t>
  </si>
  <si>
    <t>Pas droit à l'aide sociale  parce que un étranger autorisé au séjour sur la base de l'article 9bis de la loi du 15 décembre 1980 en raison d'un permis de travail B ou d'une carte professionnelle et qui a un droit de séjour pour une durée limitée (carte A) (art. 57sexies)</t>
  </si>
  <si>
    <t>Droit à l'aide médicale urgente, parce que la personne est en séjour  illégal (art. 57, § 2, al. 1, 1°)</t>
  </si>
  <si>
    <t>La décision de récupération</t>
  </si>
  <si>
    <t>Récupération auprès de l'intéressé </t>
  </si>
  <si>
    <t>Récupération parce que disposition de ressources avec effet rétroactif (art. 99, § 1)</t>
  </si>
  <si>
    <t>Récupération en cas de déclaration volontairement inexacte ou incomplète de la part du bénéficiaire, quelle que soit sa situation financière (art. 98, § 1, al. 5)</t>
  </si>
  <si>
    <t>Récupération auprès des tiers responsables parce que responsable de la blessure ou de la maladie qui a rendu nécessaire l'octroi de l'aide (art. 98, § 2)</t>
  </si>
  <si>
    <t>Récupération auprès des héritiers ou légataires pour des frais y afférents exposés par le CPAS durant les cinq dernières années précédant le décès mais jusqu'à concurrence seulement de l'actif de la  succession (art. 100)</t>
  </si>
  <si>
    <t>Dérogation de la récupération auprès de l'intéressé  pour des raisons d'équité (art. 18 AR du 9 mai 1984)</t>
  </si>
  <si>
    <t>Pas de récupération auprès des débiteurs d'aliments</t>
  </si>
  <si>
    <t>Dérogation de la récupération pour des raisons d'équité (art. 18 AR du 9 mai 1984)</t>
  </si>
  <si>
    <t>Dérogation à l'obligation de récupération quand on a octroyé d'aide sociale à une personne prise en charge dans des établissements d'hébergement pour personnes âgées avec l'accord de l'autorité communale (art. 98, § 3, al. 1), sauf lorsque le patrimoine du bénéficiaire de cette aide a été diminué volontairement de façon notable au cours des cinq dernières années précédant le début de l'aide sociale ou pendant la période d'octroi de l'aide (art. 98, § 3, al. 2)</t>
  </si>
  <si>
    <t>Pas de récupération parce qu'aucun recouvrement ne peut être poursuivi selon l'art. 8 du 9 mai 1984, p.ex. les frais découlant de la mise au travail par le CPAS (art. 8 AR du 9 mai 1984)</t>
  </si>
  <si>
    <t>Dérogation à l'obligation de récupération parce qu'aucun recouvrement ne doit obligatoirement être poursuivi selon l'art. 9 AR du 9 mai 1984, p.ex. l'aide occasionnelle (art. 9 AR du 9 mai 1984)</t>
  </si>
  <si>
    <t>Dérogation à l'obligation de récupération quand on prévoit que l'aide sociale ne devra être octroyé que pour une période ne dépassant pas trois mois (art. 12 du 9 mai 1984)</t>
  </si>
  <si>
    <t>Dérogation à l'obligation de récupération vu le revenu net imposable du débiteur d'aliments (art. 14 du 9 mai 1984)</t>
  </si>
  <si>
    <t>Dérogation de la récupération auprès des tiers responsables pour des raisons d'équité (art. 18 AR du 9 mai 1984)</t>
  </si>
  <si>
    <t>Suspension partielle ou totale pour une période d'un mois au plus, parce que non-respect des conditions liées au droit à l'aide financière (art. 60, § 3, al. 3)</t>
  </si>
  <si>
    <t>Suspension partielle ou totale pour une période de 3 mois au plus, parce que non-respect des conditions liées au droit à l'aide financière ET récidive dans un délai maximum d'un an (art. 60, § 3, al. 4)</t>
  </si>
  <si>
    <t xml:space="preserve">Arrêt parce que les conditions d'octroi ne sont plus remplies </t>
  </si>
  <si>
    <t>Les règles spécifiques de compétence (prioritaires)</t>
  </si>
  <si>
    <t>Etudiant : le CPAS de la commune d'inscription à titre de résidence principale dans le registre de la population ou des étrangers au moment de la demande est compétent (a priorité sur les autres règles spécifiques : par exemple un étudiant sans abri ou un étudiant dans un établissement reconnu) (art. 2, § 6)</t>
  </si>
  <si>
    <t>Une personne sans abri : le CPAS de la commune de la résidence de fait est compétent (art. 2, § 7)</t>
  </si>
  <si>
    <t>L'octroi de la garantie locative demandé dans une structure d'accueil : le CPAS de la commune où se trouve le logement est compétent (art. 2, § 8)</t>
  </si>
  <si>
    <t xml:space="preserve">Geen recht op maatschappelijke integratie, want niet voldaan aan de toekenningsvoorwaarden </t>
  </si>
  <si>
    <t>Geen recht op maatschappelijke integratie, want niet voldaan aan de verblijfsvoorwaarde (gewone en werkelijke verblijfplaats in België) (art. 3, 1°)</t>
  </si>
  <si>
    <t xml:space="preserve">Geen recht op maatschappelijke integratie, want niet voldaan aan de nationaliteitsvoorwaarde (art. 3, 3°) </t>
  </si>
  <si>
    <t>Geen recht op maatschappelijke integratie, want niet voldaan aan de voorwaarde van werkbereidheid en er zijn geen gezondheids- of billijkheidsredenen (art. 3, 5°)</t>
  </si>
  <si>
    <t>Geen recht op maatschappelijke integratie, want rechten niet laten gelden op uitkeringen krachtens de Belgische of buitenlandse sociale wetgeving  (art. 3, 6°)</t>
  </si>
  <si>
    <t>Geen recht op maatschappelijke integratie, want rechten niet laten gelden op onderhoudsgeld (art. 4)</t>
  </si>
  <si>
    <t>Geen recht op maatschappelijke integratie, want onvoldoende informatie inzake de toekenningsvoorwaarden ten gevolge van het gebrek aan medewerking van betrokkene (art. 19, § 2)</t>
  </si>
  <si>
    <t>Geen recht op een installatiepremie, want niet voldaan aan de bijzondere voorwaarden</t>
  </si>
  <si>
    <t>Geen recht op een installatiepremie, want betrokkene verliest niet de hoedanigheid van dakloze door een woonst te betrekken die als hoofdverblijfplaats dient (art. 14, § 3)</t>
  </si>
  <si>
    <t>Geen recht op een installatiepremie want betrokkene heeft reeds een installatiepremie ontvangen (slechts eenmalig) (art. 14, § 3)</t>
  </si>
  <si>
    <t>Geen recht op de gevraagde steun, want betrokkene heeft zijn steunaanvraag ingetrokken</t>
  </si>
  <si>
    <t>Recht op maatschappelijke integratie, want voldaan aan alle toekenningsvoorwaarden (art. 3 en 4)</t>
  </si>
  <si>
    <t>Bijzonderheid : recht op maatschappelijke integratie want er zijn gezondheidsredenen of billijkheidsredenen die de niet-werkbereidheid rechtvaardigen (art. 3, 5°)</t>
  </si>
  <si>
    <t>Bijzonderheid : De werkbereidheid blijkt uit het aanvaarden van gemeenschapsdienst (art. 3/1)</t>
  </si>
  <si>
    <t>Stopzetting van de steun, want gewijzigde omstandigheden die een invloed hebben op de rechten van de persoon (art. 22, § 1)</t>
  </si>
  <si>
    <t>Stopzetting want niet langer voldaan aan de toekenningsvoorwaarden (art. 3 en 4)</t>
  </si>
  <si>
    <t>Stopzetting want niet langer bevoegde OCMW (wet van 2 april 1965)</t>
  </si>
  <si>
    <t>Stopzetting ten gevolge van het overlijden van betrokkene</t>
  </si>
  <si>
    <t>Stopzetting van de steun, want wijziging van het recht door een wettelijke of reglementaire bepaling (art. 22, § 1)</t>
  </si>
  <si>
    <t>Stopzetting van de steun, want juridische of materiële vergissing van het centrum (art. 22, § 1)</t>
  </si>
  <si>
    <t>Stopzetting van de steun, want verzuim of onvolledige en onjuiste verklaringen (art. 22, § 1)</t>
  </si>
  <si>
    <t>Wijziging van de steun, want gewijzigde omstandigheden die een invloed hebben op de rechten van de persoon (art. 22, § 1)</t>
  </si>
  <si>
    <t>Wijziging van de steun, want wijziging in de toekenningsvoorwaarden (art. 3 en 4)</t>
  </si>
  <si>
    <t>Wijziging van de steun, want wijziging in de gezinssamenstelling (art. 14, § 1)</t>
  </si>
  <si>
    <t>Wijziging van de steun, want wijziging van het recht door een wettelijke of reglementaire bepaling (art. 22, § 1)</t>
  </si>
  <si>
    <t>Wijziging van de steun, want juridische of materiële vergissing van het centrum (art. 22, § 1)</t>
  </si>
  <si>
    <t>Wijziging van de steun, want verzuim of onvolledige en onjuiste verklaringen (art. 22, § 1)</t>
  </si>
  <si>
    <t xml:space="preserve">Terugvordering ten aanzien van de betrokkene </t>
  </si>
  <si>
    <t>Terugvordering want herziening met terugwerkende kracht van de beslissing tot toekenning van het leefloon (art. 24, § 1, 1°, lid 1)</t>
  </si>
  <si>
    <t>Terugvordering want met terugwerkende kracht beschikking krijgen over inkomsten (art. 24, § 1, 2°)</t>
  </si>
  <si>
    <t>Van rechtswege interest, gelet op frauduleus handelen (art. 24, § 4)</t>
  </si>
  <si>
    <t>Terugvordering ten aanzien van de aansprakelijke derde, want verantwoordelijk voor de verwonding of ziekte die aanleiding heeft gegeven tot de betaling van het leefloon (art. 27)</t>
  </si>
  <si>
    <t>Geen terugvordering ten aanzien van de betrokkene</t>
  </si>
  <si>
    <t>Geheel of gedeeltelijk afzien van de terugvordering ten gevolge van een herziening met terugwerkende kracht, want vergissing van het centrum (art. 24, § 1, 1°, lid 2)</t>
  </si>
  <si>
    <t>Ambtshalve afzien van de terugvordering ingeval van overlijden van de betrokkene, indien op dat ogenblik nog geen kennis van de terugvordering, behoudens ingeval van arglist of bedrog (art. 41 KB van 11 juli 2002)</t>
  </si>
  <si>
    <t>Afzien van de terugvordering om redenen van billijkheid (art. 28, lid 1 en 2)</t>
  </si>
  <si>
    <t>Afzien van de terugvordering omdat de kosten of inspanningen niet opwegen tegen het verwachte resultaat (art. 28, lid 3)</t>
  </si>
  <si>
    <t xml:space="preserve">Geen terugvordering ten aanzien van de onderhoudsplichtigen </t>
  </si>
  <si>
    <t>Afzien van de terugvordering indien verwacht kan worden dat het toekennen van het leefloon niet langer zal duren dan 3 maanden (art. 45, § 1 KB van 11 juli 2002)</t>
  </si>
  <si>
    <t>Geen terugvordering voor de kosten van tewerkstelling door het centrum (art. 45, § 2 KB van 11 juli 2002)</t>
  </si>
  <si>
    <t>Geen terugvordering ten aanzien van de aansprakelijke derde</t>
  </si>
  <si>
    <t>De beslissing tot schorsing van de uitbetaling van het leefloon</t>
  </si>
  <si>
    <t>Schorsing gedurende de periode van de plaatsing, ten laste van de overheid, in een instelling, in uitvoering van een gerechtelijke beslissing (art. 39 KB van 11 juli 2002)</t>
  </si>
  <si>
    <t>De beslissing tot afwijking van de schorsing</t>
  </si>
  <si>
    <t>Gehele of gedeeltelijke schorsing voor een periode van ten hoogste 6 maanden, want verzuim van aangifte bestaansmiddelen of afleggen van onjuiste of onvolledige verklaringen die het bedrag van het leefloon beïnvloeden (art. 30, § 1, lid 1)</t>
  </si>
  <si>
    <t xml:space="preserve">De sanctie wordt niet uitgesteld </t>
  </si>
  <si>
    <t>De sanctie wordt geheel of gedeeltelijk uitgesteld (art. 30, § 4)</t>
  </si>
  <si>
    <t>Gehele of gedeeltelijke schorsing voor een periode van ten hoogste 12 maanden, want verzuim van aangifte bestaansmiddelen of afleggen van onjuiste of onvolledige verklaringen die het bedrag van het leefloon beïnvloeden EN herhaling binnen een termijn van 3 jaar te rekenen vanaf de dag waarop de vorige sanctie definitief is geworden (art. 30, § 1, lid 2)</t>
  </si>
  <si>
    <t>Gehele of gedeeltelijke schorsing voor een periode van ten hoogste 24 maanden, want verzuim van aangifte bestaansmiddelen met bedrieglijk opzet of afleggen van onjuiste of onvolledige verklaringen die het bedrag van het leefloon beïnvloeden, met bedrieglijk opzet, EN herhaling binnen een termijn van 3 jaar te rekenen vanaf de dag waarop de vorige sanctie definitief is geworden (art. 30, § 1, lid 2)</t>
  </si>
  <si>
    <t>Gehele of gedeeltelijke schorsing voor een periode van ten hoogste 1 maand, want niet-naleving van de verplichtingen opgenomen in de overeenkomst van het GPMI zonder wettige reden na aanmaning (art. 30, § 2)</t>
  </si>
  <si>
    <t>De sanctie wordt geheel of gedeeltelijk uitgesteld (art. 30, § 5)</t>
  </si>
  <si>
    <t>Gehele of gedeeltelijke schorsing gedurende een periode van ten hoogste 3 maanden, want niet-naleving van de verplichtingen opgenomen in de overeenkomst van het GPMI zonder wettige reden na aanmaning EN herhaling binnen een termijn van ten hoogste 1 jaar (art. 30, § 2)</t>
  </si>
  <si>
    <t>Geen recht op maatschappelijke dienstverlening, want niet voldaan aan de toekenningsvoorwaarden</t>
  </si>
  <si>
    <t>Geen recht op maatschappelijke dienstverlening, want niet voldaan aan de voorwaarde van behoeftigheid (art. 1 en art. 60, § 1)</t>
  </si>
  <si>
    <t>Geen recht op maatschappelijke dienstverlening, want niet voldaan aan de voorwaarde van legaal verblijf op het Belgisch grondgebied (art. 57, § 2)</t>
  </si>
  <si>
    <t>Geen recht op maatschappelijke dienstverlening, want materiële hulp in een opvangstructuur (art. 57ter)</t>
  </si>
  <si>
    <t>Geen recht op maatschappelijke dienstverlening, want Unieburger in hoedanigheid van werkzoekende of familielid (art. 57quinquies)</t>
  </si>
  <si>
    <t>Geen recht op maatschappelijke dienstverlening, want Unieburger in hoedanigheid van student of persoon die over voldoende bestaansmiddelen beschikt of familielid gedurende de eerste drie maanden van het verblijf (art. 57quinquies)</t>
  </si>
  <si>
    <t>Geen recht op maatschappelijke dienstverlening, want vreemdeling die gemachtigd werd tot een verblijf op basis van artikel 9bis van de wet van 15 december 1980 omwille van een arbeidskaart B of een beroepskaart en die een verblijfsrecht voor een bepaalde duur heeft (A-kaart) (art. 57sexies)</t>
  </si>
  <si>
    <t>Geen recht op maatschappelijke dienstverlening, want onvoldoende informatie inzake de toekenningsvoorwaarden ten gevolge van het gebrek aan medewerking van betrokkene (art. 60, § 1, lid 2)</t>
  </si>
  <si>
    <t>Recht op dringende medische hulp</t>
  </si>
  <si>
    <t>Recht op dringende medische hulp, want illegaal (art. 57, § 2, lid 1, 1°)</t>
  </si>
  <si>
    <t>Recht op dringende medische hulp want Unieburger in hoedanigheid van werkzoekende of familielid (art. 57quinquies)</t>
  </si>
  <si>
    <t>Recht op dringende medische hulp want Unieburger in hoedanigheid van student of persoon die over voldoende bestaansmiddelen beschikt of familielid gedurende de eerste drie maanden van het verblijf (art. 57quinquies)</t>
  </si>
  <si>
    <t>Recht op maatschappelijke dienstverlening, want voldaan aan alle toekenningsvoorwaarden</t>
  </si>
  <si>
    <t>De beslissing tot terugvordering</t>
  </si>
  <si>
    <t>Terugvordering want met terugwerkende kracht beschikking krijgen over inkomsten (art. 99, § 1)</t>
  </si>
  <si>
    <t>Terugvordering ingeval van vrijwillig onjuiste of onvolledige aangifte vanwege de begunstigde, ongeacht zijn financiële toestand (art. 98, § 1, lid 5)</t>
  </si>
  <si>
    <t>Terugvordering ten aanzien van de onderhoudsplichtigen zijnde de echtgenoot, de ascendenten en descendenten in de eerste graad, want onderhoudsplicht gedurende periode van steun (art. 98, § 2 en art. 7, 10, 11 en 12bis KB van 9 mei 1984)</t>
  </si>
  <si>
    <t>Terugvordering ten aanzien van de aansprakelijke derde want verantwoordelijk voor de verwonding of de ziekte die het verstrekken van de hulpverlening noodzakelijk heeft gemaakt (art. 98, § 2)</t>
  </si>
  <si>
    <t>Verhaal op de erfgenamen of legatarissen voor de kosten gemaakt gedurende de laatste 5 jaren voor het overlijden van de begunstigde ten belope van het actief van de nalatenschap (art. 100)</t>
  </si>
  <si>
    <t>De beslissing tot afwijking van de terugvordering</t>
  </si>
  <si>
    <t>Afzien van de terugvordering ten aanzien van de betrokkene om redenen van billijkheid (art. 18 KB van 9 mei 1984)</t>
  </si>
  <si>
    <t>Geen terugvordering ten aanzien van de onderhoudsplichtigen</t>
  </si>
  <si>
    <t>Afzien van de terugvordering om redenen van billijkheid (art. 18 KB van 9 mei 1984)</t>
  </si>
  <si>
    <t>Afzien van de terugvordering indien de maatschappelijke dienstverlening werd verleend aan een persoon die ten laste is genomen in een instelling waar bejaarden worden gehuisvest met de goedkeuring van de gemeentelijke overheid (art. 98, § 3, lid 1), tenzij het patrimonium van de begunstigde opzettelijk in aanzienlijke mate is verminderd tijdens de 5 laatste jaren voor de aanvang van de hulp of tijdens de hulp (art. 98, § 3, lid 2)</t>
  </si>
  <si>
    <t>Geen terugvordering want er mag geen verhaal worden ingesteld overeenkomstig art. 8 KB van 9 mei 1984, bv. kosten van tewerkstelling door het OCMW (art. 8 KB van 9 mei 1984)</t>
  </si>
  <si>
    <t>Afzien van de terugvordering want het verhaal is niet verplichtend overeenkomstig art. 9 KB van 9 mei 1984, bv. occasionele steun (art. 9 KB van 9 mei 1984)</t>
  </si>
  <si>
    <t>Afzien van de terugvordering indien verwacht kan worden dat de maatschappelijke dienstverlening niet langer zal duren dan 3 maanden (art. 12 KB van 9 mei 1984)</t>
  </si>
  <si>
    <t>Afzien van de terugvordering gelet op het netto belastbaar inkomen van de onderhoudsplichtige (art. 14 KB van 9 mei 1984)</t>
  </si>
  <si>
    <t>Afzien van de terugvordering ten aanzien van de aansprakelijke derde om redenen van billijkheid (art. 18 KB van 9 mei 1984)</t>
  </si>
  <si>
    <t>Gehele of gedeeltelijke schorsing voor een periode van ten hoogste 1 maand, want niet-naleving van de voorwaarden die werden gekoppeld aan de financiële dienstverlening (art. 60, § 3, lid 3)</t>
  </si>
  <si>
    <t>Gehele of gedeeltelijke schorsing voor een periode van ten hoogste 3 maanden, want niet-naleving van de voorwaarden die werden gekoppeld aan de financiële dienstverlening EN herhaling binnen een termijn van ten hoogste 1 jaar (art. 60, § 3, lid 4)</t>
  </si>
  <si>
    <t xml:space="preserve">Stopzetting van de steun want niet langer voldaan aan de toekenningsvoorwaarden </t>
  </si>
  <si>
    <t>Stopzetting van de steun want niet langer bevoegde OCMW (wet van 2 april 1965)</t>
  </si>
  <si>
    <t>Stopzetting van de steun ten gevolge van het overlijden van betrokkene</t>
  </si>
  <si>
    <t>Beslissing tot wijziging van de steun, want wijziging in de behoeftigheid</t>
  </si>
  <si>
    <t xml:space="preserve">De bijzondere bevoegdheidsregels (voorrang) </t>
  </si>
  <si>
    <t>Verblijf in een erkende instelling  : het OCMW van de gemeente van inschrijving als hoofdverblijfplaats in het bevolkings-, vreemdelingen- of wachtregister op datum van opname is bevoegd (voorrang op regel van dakloosheid) (art. 2, § 1)</t>
  </si>
  <si>
    <t>Asielzoeker : het OCMW van de gemeente van inschrijving in het wachtregister (niet DVZ of CGVS) is bevoegd (voorrang op regel van de instelling) (art. 2, § 5)</t>
  </si>
  <si>
    <t>Student : het OCMW van de gemeente van inschrijving als hoofdverblijfplaats in het bevolkings- of vreemdelingenregister op datum steunaanvraag is bevoegd (voorrang op andere regels : bijvoorbeeld dakloze student of student in erkende instelling) (art. 2, § 6)</t>
  </si>
  <si>
    <t>Dakloze : het OCMW van de gemeente van de feitelijke verblijfplaats is bevoegd (art. 2, § 7)</t>
  </si>
  <si>
    <t>Huurwaarborg aangevraagd in opvangstructuur : Het OCMW van de gemeente waar de woonst zich bevindt, is bevoegd (art. 2, § 8)</t>
  </si>
  <si>
    <t>The code must satisfy the regular expression: /^MOT([0-9A-Z]+\.)+$/</t>
  </si>
  <si>
    <t>Currently not used. Default value = 0.</t>
  </si>
  <si>
    <t>Can be TRUE only if TYPE = CHECKBOX or RADIO</t>
  </si>
  <si>
    <t>French label</t>
  </si>
  <si>
    <t>Dutch label</t>
  </si>
  <si>
    <t>Only possible if Column = 0. Following motivations will depend upon this motivation as long as their Column &gt; 0.</t>
  </si>
  <si>
    <t>Column (0..n):</t>
  </si>
  <si>
    <t>0 .. N</t>
  </si>
  <si>
    <t>Column on which the control will be displayed. First column = 0. Default value = 0.</t>
  </si>
  <si>
    <t>Only possible values: TITLE, CHECK or RADIO. Empty value also accepted (in this case, the motivation will be ignored)</t>
  </si>
  <si>
    <t>IMPORTANT</t>
  </si>
  <si>
    <t>Encoding</t>
  </si>
  <si>
    <t>For this, open the CSV file with Notepad++, select Encoding &gt; Convert to UTF-8 and save it</t>
  </si>
  <si>
    <t>SELECT "CSV (Comma Delimited) (*.csv)"</t>
  </si>
  <si>
    <t>DO NOT SELECT "CSV (MS-DOS) (*.csv)"</t>
  </si>
  <si>
    <t>DisplayStyle</t>
  </si>
  <si>
    <t>TechnicalSettingDisplay</t>
  </si>
  <si>
    <t>Wetgeving</t>
  </si>
  <si>
    <t>TechnicalSettingLaw</t>
  </si>
  <si>
    <t>Beslissingstype</t>
  </si>
  <si>
    <t>TechnicalSettingDecisionType</t>
  </si>
  <si>
    <t>Niet selecteerbaar</t>
  </si>
  <si>
    <t>Herziening</t>
  </si>
  <si>
    <t>Exclusieve selectie</t>
  </si>
  <si>
    <t>Inclusieve selectie</t>
  </si>
  <si>
    <t>Onbevoegdheid</t>
  </si>
  <si>
    <t>Intrekking</t>
  </si>
  <si>
    <t>Weigering</t>
  </si>
  <si>
    <t>Sanctie</t>
  </si>
  <si>
    <t>Motivation concernant le droit à l’intégration sociale (Loi du 26 mai 2002)</t>
  </si>
  <si>
    <t>Motivering inzake het recht op maatschappelijke integratie (Wet van 26 mei 2002)</t>
  </si>
  <si>
    <t xml:space="preserve">La décision de refus </t>
  </si>
  <si>
    <t xml:space="preserve">De beslissing tot weigering </t>
  </si>
  <si>
    <t>Pas droit à l’intégration sociale, parce que les conditions d’octroi ne sont pas remplies</t>
  </si>
  <si>
    <t>Pas droit à l'intégration sociale, parce que la condition de résidence n’est pas remplie (résidence habituelle et effective en Belgique) (art. 3, 1°)</t>
  </si>
  <si>
    <t>Pas droit à l’intégration sociale, parce que la condition d'âge n’est pas remplie (majeur ou assimilé à un majeur) (art. 3, 2° ; art. 7)</t>
  </si>
  <si>
    <t>Geen recht op maatschappelijke integratie, want niet voldaan aan de leeftijdsvoorwaarde  (meerderjarig of hiermee gelijkgesteld) (art. 3, 2° ; art. 7)</t>
  </si>
  <si>
    <t>Pas droit à l’intégration sociale, parce que la condition de nationalité n’est pas remplie (art. 3, 3°)</t>
  </si>
  <si>
    <t>Pas droit à l’intégration sociale, parce que la condition des ressources insuffisantes n’est pas remplie (art. 3, 4°; art.16)</t>
  </si>
  <si>
    <t>Geen recht op maatschappelijke integratie, want niet voldaan aan de voorwaarde van ontoereikende bestaansmiddelen (art. 3, 4°; art. 16)</t>
  </si>
  <si>
    <t>Pas droit à l’intégration sociale, parce que la condition de la disposition à travailler n’est pas remplie et qu’il n’y a pas de raisons de santé ou d'équité (art. 3, 5°)</t>
  </si>
  <si>
    <t>Pas droit à l’intégration sociale, parce que le demandeur ne fait pas valoir ses droits à des prestations en vertu de la législation sociale belge et étrangère (art. 3, 6°)</t>
  </si>
  <si>
    <t>Pas droit à l’intégration sociale, parce que le demandeur ne fait pas valoir ses droits à l'égard des débiteurs d’aliments (art. 4)</t>
  </si>
  <si>
    <t>Pas droit à l'intégration sociale, parce que pas assez d’information concernant les conditions d’octroi à cause de non-collaboration de l’intéressé (art. 19, § 2)</t>
  </si>
  <si>
    <t>Pas droit à une prime d'installation, parce que le demandeur a déjà reçu une prime d’installation (il n'y a droit qu'une fois) (art. 14, § 3)</t>
  </si>
  <si>
    <t>Pas droit à l’aide demandée, parce que l’intéressé a annulé sa demande d’aide</t>
  </si>
  <si>
    <t>La décision d’octroi</t>
  </si>
  <si>
    <t>De beslissing tot toekenning</t>
  </si>
  <si>
    <t>Droit à l’intégration sociale, parce que toutes les conditions d’octroi sont remplies (art. 3 et 4)</t>
  </si>
  <si>
    <t xml:space="preserve">Particularité : droit à l’intégration sociale, parce qu’il y a des raisons de santé ou d’équité qui justifient la non-disposition à travailler (art. 3, 5°)  </t>
  </si>
  <si>
    <t>Particularité : La disposition à travailler est rencontrée par l’acceptation d’un service communautaire (art. 3/1)</t>
  </si>
  <si>
    <t>La décision d’arrêt</t>
  </si>
  <si>
    <t>De beslissing tot stopzetting</t>
  </si>
  <si>
    <t>Arrêt de l’aide, parce que modification des circonstances qui ont une incidence sur les droits de la personne (art. 22, § 1)</t>
  </si>
  <si>
    <t>Arrêt à cause du décès de l’intéressé</t>
  </si>
  <si>
    <t>Arrêt de l’aide, parce que modification du droit par une disposition légale ou réglementaire (art. 22, § 1)</t>
  </si>
  <si>
    <t>Arrêt de l’aide, parce que erreur juridique ou matérielle du centre (art. 22, § 1)</t>
  </si>
  <si>
    <t>La décision modifiant l’aide</t>
  </si>
  <si>
    <t xml:space="preserve">De beslissing tot wijziging </t>
  </si>
  <si>
    <t>Changement de l’aide, parce que modification des circonstances qui ont une incidence sur les droits de la personne (art. 22, § 1)</t>
  </si>
  <si>
    <t>Changement de l’aide, parce que modification du droit par une disposition légale ou réglementaire (art. 22, § 1)</t>
  </si>
  <si>
    <t>Changement de l’aide, parce que erreur juridique ou matérielle du centre (art. 22, § 1)</t>
  </si>
  <si>
    <t>Changement de l’aide, parce que omission ou des déclarations incomplètes et inexactes (art. 22, § 1)</t>
  </si>
  <si>
    <t>La récupération</t>
  </si>
  <si>
    <t>De terugvordering</t>
  </si>
  <si>
    <t>Récupération auprès des débiteurs d'aliments notamment les parents, les adoptants et les personnes mentionnées à l’article 336 du Code civil; les enfants et les adoptés, le conjoint et l'ex-conjoint parce que obligation alimentaire pendant la période durant laquelle le revenu d'intégration a été octroyé (art. 26; art. 42-55 AR du 11 juillet 2002)</t>
  </si>
  <si>
    <t>Terugvordering ten aanzien van de onderhoudsplichtigen zijnde de ouders, de adoptanten en de personen die vermeld in artikel 336 BW, de kinderen en de geadopteerden, de (ex)-echtgenoot, want onderhoudsplicht gedurende periode dat leefloon werd toegekend (art. 26; art. 42-55 KB van 11 juli 2002)</t>
  </si>
  <si>
    <t>Pas de récupération auprès de l’intéressé</t>
  </si>
  <si>
    <t>Renonciation totalement ou partiellement à la récupération à cause d’une révision avec effet rétroactif, parce que erreur du CPAS (art. 24, § 1, 1°, al 2)</t>
  </si>
  <si>
    <t>Dérogation d’office à l'obligation de récupération lors du décès de la personne à laquelle elles sont payées, si la récupération ne lui était pas encore notifiée à ce moment sauf en cas de fraude ou de dol (art. 41 AR du 11 juillet 2002)</t>
  </si>
  <si>
    <t>La suspension</t>
  </si>
  <si>
    <t>De schorsing</t>
  </si>
  <si>
    <t>La décision de suspension du paiement du revenu d’intégration</t>
  </si>
  <si>
    <t>La décision d’infliger une sanction administrative</t>
  </si>
  <si>
    <t>De beslissing tot het opleggen van een administratieve sanctie</t>
  </si>
  <si>
    <t>Gehele of gedeeltelijke schorsing, want verzuim van aangifte bestaansmiddelen of afleggen van onjuiste of onvolledige verklaringen die het bedrag van het leefloon beïnvloeden (art. 30, § 1, lid 1)</t>
  </si>
  <si>
    <t>La sanction n’est pas assortie d’un sursis</t>
  </si>
  <si>
    <t xml:space="preserve">La sanction est assortie d’un sursis partiel ou complet (art. 30, § 4) </t>
  </si>
  <si>
    <t xml:space="preserve">La sanction est assortie d’un sursis partiel ou complet (art. 30, § 5) </t>
  </si>
  <si>
    <t>Vu que les conditions liées aux sursis de la sanction visée à l’article 30, § 2 sont enfreintes, la sanction est quand même effectuée (art. 30, § 5)</t>
  </si>
  <si>
    <t>La décision de refus</t>
  </si>
  <si>
    <t>De beslissing tot weigering</t>
  </si>
  <si>
    <t>Pas droit à l'aide sociale, parce que la condition de l'état de besoin n’est pas remplie (art. 1 et art. 60, § 1)</t>
  </si>
  <si>
    <t>Pas droit à l'aide sociale, parce que la condition de résidence n’est pas remplie (résidence légale sur le territoire belge) (art. 57, § 2)</t>
  </si>
  <si>
    <t>Pas droit à l’aide sociale parce que citoyen de l’Union en qualité de chercheur d’emploi ou membre de sa famille (art. 57quinquies)</t>
  </si>
  <si>
    <t>Pas droit à l’aide sociale parce que citoyen de l’Union en qualité d’étudiant ou personne qui dispose de ressources suffisantes ou membre de sa famille pendant les 3 premiers mois de séjour (art. 57quinquies)</t>
  </si>
  <si>
    <t>Pas droit à l'intégration sociale, parce que pas assez d’information concernant les conditions d’octroi à cause de la non-collaboration de l’intéressé (art. 60, § 1, al. 2)</t>
  </si>
  <si>
    <t>Droit à l’aide médicale urgente</t>
  </si>
  <si>
    <t>Droit à l'aide médicale urgente, parce que citoyen de l’Union en qualité de chercheur d’emploi ou membre de sa famille (art. 57quinquies)</t>
  </si>
  <si>
    <t>Droit à l'aide médicale urgente, parce que citoyen de l’Union en qualité d’étudiant ou personne qui dispose de ressources suffisantes ou membre de sa famille pendant les 3 premiers mois de séjour (art. 57quinquies)</t>
  </si>
  <si>
    <t>Droit à l’aide sociale, parce que toutes les conditions d’octroi sont remplies</t>
  </si>
  <si>
    <t>Récupération auprès des débiteurs d'aliments, notamment le conjoint, les ascendants et descendants du premier degré, parce que obligation alimentaire pendant la période durant laquelle l’aide a été octroyé (art. 98,§2; AR du 9 mai 1984)</t>
  </si>
  <si>
    <t>La décision de révision</t>
  </si>
  <si>
    <t xml:space="preserve">De beslissing tot stopzetting </t>
  </si>
  <si>
    <t>La décision modifiant l’aide, parce que changement dans l’état de besoin</t>
  </si>
  <si>
    <t>Motivation concernant la compétence des CPAS (Loi du 2 avril 1965)
Lorsqu'un centre considère qu'il n'est pas compétent, transmission par écrit de la demande dans les cinq jours calendrier au centre qu'il estime être compétente et au demandeur, avec communication des raisons invoquées pour justifier l'incompétence (art. 18, § 4 Loi du 26 mai 2002 ou art. 58, § 3 Loi du 8 juillet 1976)
Raisons pour justifier l'incompétence (Loi du 2 avril 1965)</t>
  </si>
  <si>
    <t>Motivering inzake de bevoegdheid van de OCMW’s (Wet van 2 april 1965) 
Wanneer het OCMW zich onbevoegd acht, schriftelijke overzending van de aanvraag binnen 5 kalenderdagen naar het volgens hem bevoegde OCMW en naar de aanvrager, met vermelding van de redenen van onbevoegdheid (art. 18, § 4 Wet van 26 mei 2002 of art. 58, § 3 Wet van 8 juli 1976)
Redenen van onbevoegdheid (Wet van 2 april 1965)</t>
  </si>
  <si>
    <t>Résidence dans un établissement reconnu : le CPAS de la commune d'inscription à titre de résidence principale dans le registre de la population, des étrangers ou d’attente, au moment de l'admission est compétent (a priorité sur la règle de sans-abrisme) (art. 2, § 1)</t>
  </si>
  <si>
    <t>Demandeur d'asile : le CPAS de la commune d'inscription au registre d’attente (pas l’OE ou le CGRA) est compétent (a priorité sur la règle de l'établissement) (art. 2, § 5)</t>
  </si>
  <si>
    <t>JaNeenType</t>
  </si>
  <si>
    <t>TechnicalTranslation</t>
  </si>
  <si>
    <t>Ja</t>
  </si>
  <si>
    <t>Neen</t>
  </si>
  <si>
    <t>1.</t>
  </si>
  <si>
    <t>1.1.</t>
  </si>
  <si>
    <t>1.1.1.</t>
  </si>
  <si>
    <t>1.1.1.1.</t>
  </si>
  <si>
    <t>1.1.1.2.</t>
  </si>
  <si>
    <t>1.1.1.3.</t>
  </si>
  <si>
    <t>1.1.1.4.</t>
  </si>
  <si>
    <t>1.1.1.5.</t>
  </si>
  <si>
    <t>1.1.1.6.</t>
  </si>
  <si>
    <t>1.1.1.7.</t>
  </si>
  <si>
    <t>1.1.2.</t>
  </si>
  <si>
    <t>1.1.3.</t>
  </si>
  <si>
    <t>1.1.3.1.</t>
  </si>
  <si>
    <t>1.1.3.2.</t>
  </si>
  <si>
    <t>1.2.</t>
  </si>
  <si>
    <t>1.2.1.</t>
  </si>
  <si>
    <t>1.2.P1.</t>
  </si>
  <si>
    <t>1.2.P2.</t>
  </si>
  <si>
    <t>1.3.1.</t>
  </si>
  <si>
    <t>1.3.1.1.</t>
  </si>
  <si>
    <t>1.3.1.1.1.</t>
  </si>
  <si>
    <t>1.3.1.1.2.</t>
  </si>
  <si>
    <t>1.3.1.1.3.</t>
  </si>
  <si>
    <t>1.3.1.2.</t>
  </si>
  <si>
    <t>1.3.1.3.</t>
  </si>
  <si>
    <t>1.3.1.4.</t>
  </si>
  <si>
    <t>1.3.2.</t>
  </si>
  <si>
    <t>1.3.2.1.</t>
  </si>
  <si>
    <t>1.3.2.1.1.</t>
  </si>
  <si>
    <t>1.3.2.1.2.</t>
  </si>
  <si>
    <t>1.3.2.2.</t>
  </si>
  <si>
    <t>1.3.2.3.</t>
  </si>
  <si>
    <t>1.3.2.4.</t>
  </si>
  <si>
    <t>1.4.</t>
  </si>
  <si>
    <t>1.4.1.</t>
  </si>
  <si>
    <t>1.4.1.1.</t>
  </si>
  <si>
    <t>1.4.1.1.1.</t>
  </si>
  <si>
    <t>1.4.1.1.2.</t>
  </si>
  <si>
    <t>1.4.1.1.3.</t>
  </si>
  <si>
    <t>1.4.1.3.</t>
  </si>
  <si>
    <t>1.4.2.</t>
  </si>
  <si>
    <t>1.4.2.1.</t>
  </si>
  <si>
    <t>1.4.2.1.1.</t>
  </si>
  <si>
    <t>1.4.2.1.2.</t>
  </si>
  <si>
    <t>1.4.2.1.3.</t>
  </si>
  <si>
    <t>1.4.2.1.4.</t>
  </si>
  <si>
    <t>1.4.2.2.</t>
  </si>
  <si>
    <t>1.4.2.2.1.</t>
  </si>
  <si>
    <t>1.4.2.2.2.</t>
  </si>
  <si>
    <t>1.4.2.2.3.</t>
  </si>
  <si>
    <t>1.4.2.2.4.</t>
  </si>
  <si>
    <t>1.4.2.3.</t>
  </si>
  <si>
    <t>1.4.2.3.1.</t>
  </si>
  <si>
    <t>1.4.2.3.2.</t>
  </si>
  <si>
    <t>1.5.</t>
  </si>
  <si>
    <t>1.5.1.</t>
  </si>
  <si>
    <t>1.5.1.1.</t>
  </si>
  <si>
    <t>1.5.1.2.</t>
  </si>
  <si>
    <t>1.5.1.3.</t>
  </si>
  <si>
    <t>1.5.2.</t>
  </si>
  <si>
    <t>1.5.2.1.</t>
  </si>
  <si>
    <t>1.6.</t>
  </si>
  <si>
    <t>1.6.1.</t>
  </si>
  <si>
    <t>1.6.1.1.</t>
  </si>
  <si>
    <t>1.6.1.1.1.</t>
  </si>
  <si>
    <t>1.6.1.1.2.</t>
  </si>
  <si>
    <t>1.6.1.2.</t>
  </si>
  <si>
    <t>1.6.1.2.1.</t>
  </si>
  <si>
    <t>1.6.1.2.2.</t>
  </si>
  <si>
    <t>1.6.1.3.</t>
  </si>
  <si>
    <t>1.6.1.3.1.</t>
  </si>
  <si>
    <t>1.6.1.3.2.</t>
  </si>
  <si>
    <t>1.6.1.4.</t>
  </si>
  <si>
    <t>1.6.1.4.1.</t>
  </si>
  <si>
    <t>1.6.1.4.2.</t>
  </si>
  <si>
    <t>1.6.2.1.</t>
  </si>
  <si>
    <t>1.6.2.1.1.</t>
  </si>
  <si>
    <t>1.6.2.1.2.</t>
  </si>
  <si>
    <t>1.6.2.2.</t>
  </si>
  <si>
    <t>1.6.2.2.1.</t>
  </si>
  <si>
    <t>1.6.2.2.2.</t>
  </si>
  <si>
    <t>1.6.3.</t>
  </si>
  <si>
    <t>2.1.</t>
  </si>
  <si>
    <t>2.1.1.</t>
  </si>
  <si>
    <t>2.1.1.1.</t>
  </si>
  <si>
    <t>2.1.1.2.</t>
  </si>
  <si>
    <t>2.1.1.3.</t>
  </si>
  <si>
    <t>2.1.1.4.</t>
  </si>
  <si>
    <t>2.1.1.5.</t>
  </si>
  <si>
    <t>2.1.1.6.</t>
  </si>
  <si>
    <t>2.1.3.</t>
  </si>
  <si>
    <t>2.2.</t>
  </si>
  <si>
    <t>2.2.1.</t>
  </si>
  <si>
    <t>2.2.1.1.</t>
  </si>
  <si>
    <t>2.2.1.2.</t>
  </si>
  <si>
    <t>2.2.2.</t>
  </si>
  <si>
    <t>2.3.</t>
  </si>
  <si>
    <t>2.3.1.1.</t>
  </si>
  <si>
    <t>2.3.1.1.1.</t>
  </si>
  <si>
    <t>2.3.1.1.2.</t>
  </si>
  <si>
    <t>2.3.1.2.</t>
  </si>
  <si>
    <t>2.3.1.3.</t>
  </si>
  <si>
    <t>2.3.1.4.</t>
  </si>
  <si>
    <t>2.3.2.</t>
  </si>
  <si>
    <t>2.3.2.1.</t>
  </si>
  <si>
    <t>2.3.2.2.</t>
  </si>
  <si>
    <t>2.3.2.2.1.</t>
  </si>
  <si>
    <t>2.3.2.2.2.</t>
  </si>
  <si>
    <t>2.3.2.2.3.</t>
  </si>
  <si>
    <t>2.3.2.2.4.</t>
  </si>
  <si>
    <t>2.3.2.2.5.</t>
  </si>
  <si>
    <t>2.3.2.2.6.</t>
  </si>
  <si>
    <t>2.3.2.3.</t>
  </si>
  <si>
    <t>2.4.</t>
  </si>
  <si>
    <t>2.4.1.</t>
  </si>
  <si>
    <t>2.4.2.</t>
  </si>
  <si>
    <t>2.5.</t>
  </si>
  <si>
    <t>2.5.1.</t>
  </si>
  <si>
    <t>2.5.1.1.</t>
  </si>
  <si>
    <t>2.5.1.2.</t>
  </si>
  <si>
    <t>2.5.1.3.</t>
  </si>
  <si>
    <t>2.5.2.</t>
  </si>
  <si>
    <t>3.</t>
  </si>
  <si>
    <t>3.1.</t>
  </si>
  <si>
    <t>3.1.1.</t>
  </si>
  <si>
    <t>3.1.2.</t>
  </si>
  <si>
    <t>3.1.3.</t>
  </si>
  <si>
    <t>3.1.4.</t>
  </si>
  <si>
    <t>3.1.5.</t>
  </si>
  <si>
    <t>3.2.</t>
  </si>
  <si>
    <t>Titel</t>
  </si>
  <si>
    <t xml:space="preserve"> </t>
  </si>
  <si>
    <t xml:space="preserve">1.1.4. </t>
  </si>
  <si>
    <t>1.3.</t>
  </si>
  <si>
    <t>De beslissing tot herziening</t>
  </si>
  <si>
    <t xml:space="preserve">1.4.1.2. </t>
  </si>
  <si>
    <t>1.6.2.</t>
  </si>
  <si>
    <t>Gehele of gedeeltelijke schorsing, want niet-naleving van de verplichtingen opgenomen in de overeenkomst van het GPMI zonder wettige reden na aanmaning (art. 30, § 2)</t>
  </si>
  <si>
    <t>Suspension partielle ou totale, parce que non-respect sans motif légitime des obligations prévues dans le contrat contenant un PIIS après mise en demeure (art. 30, § 2)</t>
  </si>
  <si>
    <t>2.</t>
  </si>
  <si>
    <t>Motivering inzake maatschappelijke dienstverlening (Organieke wet van 8 juli 1976)</t>
  </si>
  <si>
    <t>Motivation concernant l’aide sociale (Loi organique du 8 juillet 1976)</t>
  </si>
  <si>
    <t xml:space="preserve">2.1.2. </t>
  </si>
  <si>
    <t xml:space="preserve">2.2.1.3.  </t>
  </si>
  <si>
    <t xml:space="preserve">2.3.1. </t>
  </si>
  <si>
    <t>RMI</t>
  </si>
  <si>
    <t>Onbevoegd</t>
  </si>
  <si>
    <t>Volgorde</t>
  </si>
  <si>
    <t>Recht Maatschappelijke Integratie</t>
  </si>
  <si>
    <t>4.</t>
  </si>
  <si>
    <t>4.1.</t>
  </si>
  <si>
    <t>4.2.</t>
  </si>
  <si>
    <t>5.</t>
  </si>
  <si>
    <t>5.1.</t>
  </si>
  <si>
    <t>5.2.</t>
  </si>
  <si>
    <t>6.</t>
  </si>
  <si>
    <t>6.1.</t>
  </si>
  <si>
    <t>6.2.</t>
  </si>
  <si>
    <t>6.3.</t>
  </si>
  <si>
    <t>ORG/W65</t>
  </si>
  <si>
    <t>2.P1</t>
  </si>
  <si>
    <t>2.P2</t>
  </si>
  <si>
    <t>DECT1, DECT3</t>
  </si>
  <si>
    <t>Toekenning, Verlenging</t>
  </si>
  <si>
    <t>DECT4, DECT2</t>
  </si>
  <si>
    <t>Intrekking, Herziening</t>
  </si>
  <si>
    <t>DECT1, DECT2, DECT3</t>
  </si>
  <si>
    <t>DECT2, DECT3, DECT4</t>
  </si>
  <si>
    <t>FT04</t>
  </si>
  <si>
    <t>Terugvordering</t>
  </si>
  <si>
    <t>Toekenning, Herziening of Verlenging met Schorsing</t>
  </si>
  <si>
    <t>Herziening, Verlenging of Intrekking met Sanctie</t>
  </si>
  <si>
    <t>MTC2, MTC3</t>
  </si>
  <si>
    <t>Organieke Wet, Wet65</t>
  </si>
  <si>
    <t>Button</t>
  </si>
  <si>
    <t>DECT2, DECT4</t>
  </si>
  <si>
    <t>Herziening, Intrekking</t>
  </si>
  <si>
    <t>Since Excel uses the ISO-88591 encoding instead of UTF-8, you need to edit the CSV file and change its encoding to UTF-8</t>
  </si>
  <si>
    <t>Save the tab TechnicalInput as "CSV" format (export it as 'motivations.csv')</t>
  </si>
  <si>
    <t xml:space="preserve">Go to the tab TechnicalInput and Save as … </t>
  </si>
  <si>
    <r>
      <t>Changement de l’aide parce que modification</t>
    </r>
    <r>
      <rPr>
        <sz val="7"/>
        <color theme="1"/>
        <rFont val="Times New Roman"/>
        <family val="1"/>
      </rPr>
      <t xml:space="preserve"> </t>
    </r>
    <r>
      <rPr>
        <sz val="11"/>
        <color theme="1"/>
        <rFont val="Calibri"/>
        <family val="2"/>
        <scheme val="minor"/>
      </rPr>
      <t xml:space="preserve"> des conditions d'octroi (art. 3 et 4)</t>
    </r>
  </si>
  <si>
    <r>
      <t>Changement de l’aide, parce que</t>
    </r>
    <r>
      <rPr>
        <sz val="7"/>
        <color theme="1"/>
        <rFont val="Times New Roman"/>
        <family val="1"/>
      </rPr>
      <t xml:space="preserve"> </t>
    </r>
    <r>
      <rPr>
        <sz val="11"/>
        <color theme="1"/>
        <rFont val="Calibri"/>
        <family val="2"/>
        <scheme val="minor"/>
      </rPr>
      <t>modification de la composition de la famille (art. 14, § 1)</t>
    </r>
  </si>
  <si>
    <r>
      <t xml:space="preserve">Schorsing </t>
    </r>
    <r>
      <rPr>
        <sz val="11"/>
        <color theme="1"/>
        <rFont val="Calibri"/>
        <family val="2"/>
        <scheme val="minor"/>
      </rPr>
      <t>voor verblijven in het buitenland die het totaal van vier weken per kalenderjaar overschrijden</t>
    </r>
    <r>
      <rPr>
        <sz val="11"/>
        <color theme="1"/>
        <rFont val="Calibri"/>
        <family val="2"/>
        <scheme val="minor"/>
      </rPr>
      <t xml:space="preserve"> (art. 23, § 5)</t>
    </r>
  </si>
  <si>
    <r>
      <t xml:space="preserve">Suspension </t>
    </r>
    <r>
      <rPr>
        <sz val="11"/>
        <color theme="1"/>
        <rFont val="Calibri"/>
        <family val="2"/>
        <scheme val="minor"/>
      </rPr>
      <t>pour les séjours à l’étranger qui dépassent le total des quatre semaines par année civile</t>
    </r>
    <r>
      <rPr>
        <sz val="11"/>
        <color theme="1"/>
        <rFont val="Calibri"/>
        <family val="2"/>
        <scheme val="minor"/>
      </rPr>
      <t xml:space="preserve"> (art. 23, § 5)</t>
    </r>
  </si>
  <si>
    <t>Gehele of gedeeltelijke schorsing voor een periode van ten hoogste 12 maanden, want verzuim van aangifte bestaansmiddelen met bedrieglijk opzet of afleggen van onjuiste of onvolledige verklaringen die het bedrag van het leefloon beïnvloeden, met bedrieglijk opzet (art. 30, § 1, lid 1)</t>
  </si>
  <si>
    <t>Suspension partielle ou totale pour une période de 12 mois au plus, parce que omission de déclarations des ressources avec intention frauduleuse ou faire des déclarations inexactes ou incomplètes ayant une incidence sur le montant du revenu d'intégration, avec intention frauduleuse (art. 30, § 1, al. 1)</t>
  </si>
  <si>
    <r>
      <t xml:space="preserve">Gezien de voorwaarden verbonden aan het uitstel van de </t>
    </r>
    <r>
      <rPr>
        <sz val="11"/>
        <color theme="1"/>
        <rFont val="Calibri"/>
        <family val="2"/>
        <scheme val="minor"/>
      </rPr>
      <t xml:space="preserve">sanctie bedoeld in artikel 30, § 2 geschonden </t>
    </r>
    <r>
      <rPr>
        <sz val="11"/>
        <color theme="1"/>
        <rFont val="Calibri"/>
        <family val="2"/>
        <scheme val="minor"/>
      </rPr>
      <t>zijn, wordt de sanctie toch uitgevoerd (art. 30, § 5)</t>
    </r>
  </si>
  <si>
    <t>Suspension partielle ou totale pour une période de 6 mois au plus, parce que omission de déclaration des ressources  ou faire des déclarations inexactes ou incomplètes ayant une incidence sur le montant du revenu d'intégration (art. 30, § 1, al. 1)</t>
  </si>
  <si>
    <t>De algemene bevoegdheidsregel : het OCMW van de gemeente van de gewoonlijk verblijfplaats is bevoegd (art. 1, lid 1, 1°)</t>
  </si>
  <si>
    <t>La règle générale de compétence : le CPAS de la commune de la résidence habituelle est compétent (art. 1, al. 1, 1°)</t>
  </si>
  <si>
    <t>Begindatum</t>
  </si>
  <si>
    <t>Einddatum</t>
  </si>
  <si>
    <t>Pasword</t>
  </si>
  <si>
    <t>Krikri</t>
  </si>
  <si>
    <t>3.1.6.</t>
  </si>
  <si>
    <t>1.2.2.</t>
  </si>
  <si>
    <t>Recht op installatiepremie, want voldaan aan de bijzondere voorwaarden (art. 14, § 3)</t>
  </si>
  <si>
    <t>Droit à la prime d'installation, parce que les conditions particulières sont remplies</t>
  </si>
  <si>
    <t xml:space="preserve">Beslissing betreffende medische en farmaceutische hulp overeenkomstig 9ter : Het OCMW dat de beslissing heeft genomen, is bevoegd tijdens de geldigheidsperiode van deze beslissing en blijft bevoegd voor de gehele ononderbroken duur van de hospitalisatie (art. 2, § 9) </t>
  </si>
  <si>
    <t xml:space="preserve">Décision concernant l'aide médicale et pharmaceutique conformément 9ter : le CPAS qui a pris la décision est compétent durant la periode de validité de cette décision et reste compétent pour toute la durée ininterrompue de l'hospitalisation (art. 2, § 9) </t>
  </si>
  <si>
    <t>Schorsing gedurende de periode van een vrijheidsstraf en inschrijving op de rol van de strafinrichting (art. 39 KB van 11 juli 2002)</t>
  </si>
  <si>
    <t>Suspension pendant la période d'une peine privative de liberté et inscription au rôle d'un établissement pénitentiaire (art. 39 AR du 11 juillet 2002)</t>
  </si>
  <si>
    <r>
      <t xml:space="preserve">Geen schorsing </t>
    </r>
    <r>
      <rPr>
        <sz val="11"/>
        <color theme="1"/>
        <rFont val="Calibri"/>
        <family val="2"/>
        <scheme val="minor"/>
      </rPr>
      <t>voor verblijven in het buitenland die het totaal van vier weken per kalenderjaar overschrijden</t>
    </r>
    <r>
      <rPr>
        <sz val="11"/>
        <color rgb="FF000000"/>
        <rFont val="Calibri"/>
        <family val="2"/>
        <scheme val="minor"/>
      </rPr>
      <t>, wegens uitzonderlijke omstandigheden die dit verblijf wettigen (art. 23, § 5)</t>
    </r>
  </si>
  <si>
    <r>
      <t xml:space="preserve">Pas de suspension </t>
    </r>
    <r>
      <rPr>
        <sz val="11"/>
        <color theme="1"/>
        <rFont val="Calibri"/>
        <family val="2"/>
        <scheme val="minor"/>
      </rPr>
      <t>pour les séjours à l’étranger qui dépassent le total des quatre semaines par année civile,</t>
    </r>
    <r>
      <rPr>
        <sz val="11"/>
        <color rgb="FF000000"/>
        <rFont val="Calibri"/>
        <family val="2"/>
        <scheme val="minor"/>
      </rPr>
      <t xml:space="preserve"> en raison de circonstances exceptionnelles justifiant ce séjour (art. 23, § 5)</t>
    </r>
  </si>
  <si>
    <t>Suspension partielle ou totale, parce que omission de déclaration des ressources  ou faire des déclarations inexactes ou incomplètes ayant une incidence sur le montant du revenu d'intégration (art. 30, § 1, al.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</si>
</sst>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1" x14ac:knownFonts="1">
    <font>
      <sz val="11"/>
      <color theme="1"/>
      <name val="Calibri"/>
      <family val="2"/>
      <scheme val="minor"/>
    </font>
    <font>
      <b/>
      <sz val="11"/>
      <color theme="0"/>
      <name val="Calibri"/>
      <family val="2"/>
      <scheme val="minor"/>
    </font>
    <font>
      <b/>
      <sz val="11"/>
      <color theme="1"/>
      <name val="Calibri"/>
      <family val="2"/>
      <scheme val="minor"/>
    </font>
    <font>
      <sz val="14"/>
      <color theme="1"/>
      <name val="Calibri"/>
      <family val="2"/>
      <scheme val="minor"/>
    </font>
    <font>
      <sz val="11"/>
      <color rgb="FF000000"/>
      <name val="Calibri"/>
      <family val="2"/>
    </font>
    <font>
      <sz val="11"/>
      <color rgb="FF000000"/>
      <name val="Calibri"/>
      <family val="2"/>
      <scheme val="minor"/>
    </font>
    <font>
      <i/>
      <sz val="11"/>
      <color rgb="FF000000"/>
      <name val="Calibri"/>
      <family val="2"/>
    </font>
    <font>
      <sz val="12"/>
      <color theme="1"/>
      <name val="Calibri"/>
      <family val="2"/>
      <scheme val="minor"/>
    </font>
    <font>
      <sz val="7"/>
      <color theme="1"/>
      <name val="Times New Roman"/>
      <family val="1"/>
    </font>
    <font>
      <b/>
      <sz val="11"/>
      <color theme="4" tint="-0.249977111117893"/>
      <name val="Calibri"/>
      <family val="2"/>
      <scheme val="minor"/>
    </font>
    <font>
      <sz val="11"/>
      <name val="Calibri"/>
      <family val="2"/>
      <scheme val="minor"/>
    </font>
  </fonts>
  <fills count="4">
    <fill>
      <patternFill patternType="none"/>
    </fill>
    <fill>
      <patternFill patternType="gray125"/>
    </fill>
    <fill>
      <patternFill patternType="solid">
        <fgColor rgb="FFA5A5A5"/>
      </patternFill>
    </fill>
    <fill>
      <patternFill patternType="solid">
        <fgColor rgb="FFFFFF00"/>
        <bgColor indexed="64"/>
      </patternFill>
    </fill>
  </fills>
  <borders count="12">
    <border>
      <left/>
      <right/>
      <top/>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bottom/>
      <diagonal/>
    </border>
    <border>
      <left style="thin">
        <color auto="1"/>
      </left>
      <right/>
      <top/>
      <bottom/>
      <diagonal/>
    </border>
    <border>
      <left style="double">
        <color rgb="FF3F3F3F"/>
      </left>
      <right style="double">
        <color rgb="FF3F3F3F"/>
      </right>
      <top style="double">
        <color rgb="FF3F3F3F"/>
      </top>
      <bottom/>
      <diagonal/>
    </border>
    <border>
      <left style="double">
        <color rgb="FF3F3F3F"/>
      </left>
      <right/>
      <top style="double">
        <color rgb="FF3F3F3F"/>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s>
  <cellStyleXfs count="2">
    <xf numFmtId="0" fontId="0" fillId="0" borderId="0"/>
    <xf numFmtId="0" fontId="1" fillId="2" borderId="1" applyNumberFormat="0" applyAlignment="0" applyProtection="0"/>
  </cellStyleXfs>
  <cellXfs count="75">
    <xf numFmtId="0" fontId="0" fillId="0" borderId="0" xfId="0"/>
    <xf numFmtId="0" fontId="0" fillId="0" borderId="0" xfId="0" applyAlignment="1" applyProtection="1">
      <alignment wrapText="1"/>
      <protection locked="0"/>
    </xf>
    <xf numFmtId="0" fontId="2" fillId="0" borderId="6" xfId="0" applyFont="1" applyBorder="1" applyAlignment="1" applyProtection="1">
      <alignment wrapText="1"/>
      <protection locked="0"/>
    </xf>
    <xf numFmtId="0" fontId="0" fillId="0" borderId="6" xfId="0" applyBorder="1" applyAlignment="1" applyProtection="1">
      <alignment wrapText="1"/>
      <protection locked="0"/>
    </xf>
    <xf numFmtId="0" fontId="0" fillId="0" borderId="11" xfId="0" applyBorder="1" applyAlignment="1" applyProtection="1">
      <alignment wrapText="1"/>
      <protection locked="0"/>
    </xf>
    <xf numFmtId="0" fontId="0" fillId="0" borderId="9" xfId="0" applyBorder="1" applyAlignment="1" applyProtection="1">
      <alignment wrapText="1"/>
      <protection locked="0"/>
    </xf>
    <xf numFmtId="0" fontId="1" fillId="2" borderId="4" xfId="1" applyBorder="1" applyProtection="1">
      <protection hidden="1"/>
    </xf>
    <xf numFmtId="164" fontId="1" fillId="2" borderId="4" xfId="1" applyNumberFormat="1" applyBorder="1" applyProtection="1">
      <protection hidden="1"/>
    </xf>
    <xf numFmtId="0" fontId="1" fillId="2" borderId="5" xfId="1" applyBorder="1" applyProtection="1">
      <protection hidden="1"/>
    </xf>
    <xf numFmtId="0" fontId="1" fillId="2" borderId="0" xfId="1" applyBorder="1" applyProtection="1">
      <protection hidden="1"/>
    </xf>
    <xf numFmtId="0" fontId="1" fillId="2" borderId="1" xfId="1" applyProtection="1">
      <protection hidden="1"/>
    </xf>
    <xf numFmtId="0" fontId="2" fillId="0" borderId="2" xfId="0" applyFont="1" applyBorder="1" applyAlignment="1" applyProtection="1">
      <alignment horizontal="left"/>
      <protection hidden="1"/>
    </xf>
    <xf numFmtId="0" fontId="0" fillId="0" borderId="0" xfId="0" applyProtection="1">
      <protection hidden="1"/>
    </xf>
    <xf numFmtId="0" fontId="0" fillId="0" borderId="2" xfId="0" applyBorder="1" applyAlignment="1" applyProtection="1">
      <alignment horizontal="left"/>
      <protection hidden="1"/>
    </xf>
    <xf numFmtId="0" fontId="0" fillId="0" borderId="0" xfId="0" applyBorder="1" applyProtection="1">
      <protection hidden="1"/>
    </xf>
    <xf numFmtId="0" fontId="0" fillId="0" borderId="3" xfId="0" applyBorder="1" applyAlignment="1" applyProtection="1">
      <alignment horizontal="left"/>
      <protection hidden="1"/>
    </xf>
    <xf numFmtId="164" fontId="0" fillId="0" borderId="2" xfId="0" applyNumberFormat="1" applyBorder="1" applyAlignment="1" applyProtection="1">
      <alignment horizontal="left"/>
      <protection hidden="1"/>
    </xf>
    <xf numFmtId="0" fontId="0" fillId="0" borderId="10" xfId="0" applyBorder="1" applyProtection="1">
      <protection hidden="1"/>
    </xf>
    <xf numFmtId="164" fontId="0" fillId="0" borderId="0" xfId="0" applyNumberFormat="1" applyProtection="1">
      <protection hidden="1"/>
    </xf>
    <xf numFmtId="0" fontId="0" fillId="0" borderId="0" xfId="0" applyBorder="1" applyAlignment="1" applyProtection="1">
      <alignment horizontal="left"/>
      <protection hidden="1"/>
    </xf>
    <xf numFmtId="0" fontId="0" fillId="0" borderId="0" xfId="0" applyFill="1" applyBorder="1" applyAlignment="1" applyProtection="1">
      <alignment horizontal="left"/>
      <protection hidden="1"/>
    </xf>
    <xf numFmtId="0" fontId="2" fillId="0" borderId="0" xfId="0" applyFont="1" applyFill="1" applyBorder="1" applyProtection="1">
      <protection hidden="1"/>
    </xf>
    <xf numFmtId="0" fontId="2" fillId="0" borderId="0" xfId="0" applyFont="1" applyProtection="1">
      <protection hidden="1"/>
    </xf>
    <xf numFmtId="0" fontId="1" fillId="2" borderId="1" xfId="1" applyAlignment="1" applyProtection="1">
      <alignment horizontal="center"/>
      <protection hidden="1"/>
    </xf>
    <xf numFmtId="0" fontId="2" fillId="0" borderId="0" xfId="0" applyFont="1" applyAlignment="1" applyProtection="1">
      <alignment horizontal="center"/>
      <protection hidden="1"/>
    </xf>
    <xf numFmtId="0" fontId="0" fillId="0" borderId="0" xfId="0" quotePrefix="1" applyProtection="1">
      <protection hidden="1"/>
    </xf>
    <xf numFmtId="0" fontId="0" fillId="0" borderId="0" xfId="0" applyAlignment="1" applyProtection="1">
      <alignment horizontal="center"/>
      <protection hidden="1"/>
    </xf>
    <xf numFmtId="0" fontId="4" fillId="0" borderId="0" xfId="0" applyFont="1" applyAlignment="1" applyProtection="1">
      <alignment vertical="top" wrapText="1"/>
      <protection hidden="1"/>
    </xf>
    <xf numFmtId="0" fontId="5" fillId="0" borderId="7" xfId="0" applyFont="1" applyBorder="1" applyAlignment="1" applyProtection="1">
      <alignment vertical="top" wrapText="1"/>
      <protection hidden="1"/>
    </xf>
    <xf numFmtId="0" fontId="5" fillId="0" borderId="0" xfId="0" applyFont="1" applyAlignment="1" applyProtection="1">
      <alignment vertical="top" wrapText="1"/>
      <protection hidden="1"/>
    </xf>
    <xf numFmtId="0" fontId="6" fillId="0" borderId="0" xfId="0" applyFont="1" applyAlignment="1" applyProtection="1">
      <alignment vertical="top" wrapText="1"/>
      <protection hidden="1"/>
    </xf>
    <xf numFmtId="0" fontId="5" fillId="0" borderId="7" xfId="0" applyFont="1" applyBorder="1" applyAlignment="1" applyProtection="1">
      <alignment horizontal="left" vertical="top" wrapText="1"/>
      <protection hidden="1"/>
    </xf>
    <xf numFmtId="0" fontId="0" fillId="0" borderId="0" xfId="0" applyFont="1" applyAlignment="1" applyProtection="1">
      <alignment vertical="top" wrapText="1"/>
      <protection hidden="1"/>
    </xf>
    <xf numFmtId="0" fontId="2" fillId="0" borderId="6" xfId="0" applyFont="1" applyBorder="1" applyProtection="1">
      <protection hidden="1"/>
    </xf>
    <xf numFmtId="0" fontId="2" fillId="0" borderId="6" xfId="0" applyFont="1" applyFill="1" applyBorder="1" applyProtection="1">
      <protection hidden="1"/>
    </xf>
    <xf numFmtId="0" fontId="0" fillId="0" borderId="6" xfId="0" applyBorder="1" applyProtection="1">
      <protection hidden="1"/>
    </xf>
    <xf numFmtId="0" fontId="0" fillId="0" borderId="6" xfId="0" applyBorder="1" applyAlignment="1" applyProtection="1">
      <alignment horizontal="left"/>
      <protection hidden="1"/>
    </xf>
    <xf numFmtId="0" fontId="0" fillId="0" borderId="6" xfId="0" quotePrefix="1" applyBorder="1" applyProtection="1">
      <protection hidden="1"/>
    </xf>
    <xf numFmtId="0" fontId="0" fillId="0" borderId="6" xfId="0" applyFill="1" applyBorder="1" applyAlignment="1" applyProtection="1">
      <alignment horizontal="left"/>
      <protection hidden="1"/>
    </xf>
    <xf numFmtId="0" fontId="0" fillId="0" borderId="6" xfId="0" applyFill="1" applyBorder="1" applyProtection="1">
      <protection hidden="1"/>
    </xf>
    <xf numFmtId="0" fontId="0" fillId="0" borderId="8" xfId="0" applyBorder="1" applyProtection="1">
      <protection hidden="1"/>
    </xf>
    <xf numFmtId="0" fontId="0" fillId="0" borderId="8" xfId="0" applyBorder="1" applyAlignment="1" applyProtection="1">
      <alignment horizontal="left"/>
      <protection hidden="1"/>
    </xf>
    <xf numFmtId="0" fontId="0" fillId="0" borderId="9" xfId="0" applyBorder="1" applyProtection="1">
      <protection hidden="1"/>
    </xf>
    <xf numFmtId="0" fontId="0" fillId="0" borderId="9" xfId="0" applyBorder="1" applyAlignment="1" applyProtection="1">
      <alignment horizontal="left"/>
      <protection hidden="1"/>
    </xf>
    <xf numFmtId="0" fontId="0" fillId="0" borderId="9" xfId="0" applyFill="1" applyBorder="1" applyAlignment="1" applyProtection="1">
      <alignment horizontal="left"/>
      <protection hidden="1"/>
    </xf>
    <xf numFmtId="0" fontId="2" fillId="0" borderId="6" xfId="0" applyFont="1" applyBorder="1" applyProtection="1"/>
    <xf numFmtId="0" fontId="2" fillId="0" borderId="6" xfId="0" applyFont="1" applyBorder="1" applyAlignment="1" applyProtection="1">
      <alignment wrapText="1"/>
    </xf>
    <xf numFmtId="14" fontId="2" fillId="0" borderId="6" xfId="0" applyNumberFormat="1" applyFont="1" applyBorder="1" applyProtection="1"/>
    <xf numFmtId="0" fontId="0" fillId="0" borderId="0" xfId="0" applyProtection="1"/>
    <xf numFmtId="0" fontId="3" fillId="0" borderId="0" xfId="0" applyFont="1" applyProtection="1"/>
    <xf numFmtId="0" fontId="0" fillId="0" borderId="0" xfId="0" applyAlignment="1" applyProtection="1">
      <alignment vertical="top" wrapText="1"/>
    </xf>
    <xf numFmtId="0" fontId="7" fillId="0" borderId="0" xfId="0" applyFont="1" applyAlignment="1" applyProtection="1">
      <alignment horizontal="left"/>
    </xf>
    <xf numFmtId="0" fontId="0" fillId="0" borderId="0" xfId="0" applyAlignment="1" applyProtection="1">
      <alignment wrapText="1"/>
    </xf>
    <xf numFmtId="14" fontId="0" fillId="0" borderId="0" xfId="0" applyNumberFormat="1" applyProtection="1"/>
    <xf numFmtId="0" fontId="2" fillId="0" borderId="6" xfId="0" applyFont="1" applyBorder="1" applyProtection="1">
      <protection locked="0"/>
    </xf>
    <xf numFmtId="14" fontId="0" fillId="0" borderId="6" xfId="0" applyNumberFormat="1" applyBorder="1" applyProtection="1">
      <protection locked="0"/>
    </xf>
    <xf numFmtId="0" fontId="0" fillId="0" borderId="6" xfId="0" applyBorder="1" applyProtection="1">
      <protection locked="0"/>
    </xf>
    <xf numFmtId="0" fontId="0" fillId="0" borderId="11" xfId="0" applyBorder="1" applyProtection="1">
      <protection locked="0"/>
    </xf>
    <xf numFmtId="14" fontId="0" fillId="0" borderId="11" xfId="0" applyNumberFormat="1" applyBorder="1" applyProtection="1">
      <protection locked="0"/>
    </xf>
    <xf numFmtId="0" fontId="0" fillId="0" borderId="9" xfId="0" applyBorder="1" applyProtection="1">
      <protection locked="0"/>
    </xf>
    <xf numFmtId="14" fontId="0" fillId="0" borderId="9" xfId="0" applyNumberFormat="1" applyBorder="1" applyProtection="1">
      <protection locked="0"/>
    </xf>
    <xf numFmtId="0" fontId="0" fillId="0" borderId="0" xfId="0" applyProtection="1">
      <protection locked="0"/>
    </xf>
    <xf numFmtId="14" fontId="0" fillId="0" borderId="0" xfId="0" applyNumberFormat="1" applyProtection="1">
      <protection locked="0"/>
    </xf>
    <xf numFmtId="0" fontId="9" fillId="0" borderId="6" xfId="0" applyFont="1" applyBorder="1" applyAlignment="1" applyProtection="1">
      <alignment wrapText="1"/>
      <protection locked="0"/>
    </xf>
    <xf numFmtId="0" fontId="0" fillId="0" borderId="6" xfId="0" applyFill="1" applyBorder="1" applyProtection="1">
      <protection locked="0"/>
    </xf>
    <xf numFmtId="0" fontId="0" fillId="0" borderId="6" xfId="0" applyFill="1" applyBorder="1" applyAlignment="1" applyProtection="1">
      <alignment wrapText="1"/>
      <protection locked="0"/>
    </xf>
    <xf numFmtId="14" fontId="0" fillId="0" borderId="6" xfId="0" applyNumberFormat="1" applyFill="1" applyBorder="1" applyProtection="1">
      <protection locked="0"/>
    </xf>
    <xf numFmtId="0" fontId="2" fillId="0" borderId="6" xfId="0" applyFont="1" applyFill="1" applyBorder="1" applyAlignment="1" applyProtection="1">
      <alignment wrapText="1"/>
      <protection locked="0"/>
    </xf>
    <xf numFmtId="14" fontId="0" fillId="3" borderId="6" xfId="0" applyNumberFormat="1" applyFill="1" applyBorder="1" applyProtection="1">
      <protection locked="0"/>
    </xf>
    <xf numFmtId="0" fontId="5" fillId="0" borderId="6" xfId="0" applyFont="1" applyFill="1" applyBorder="1" applyAlignment="1">
      <alignment horizontal="left" wrapText="1"/>
    </xf>
    <xf numFmtId="0" fontId="5" fillId="0" borderId="0" xfId="0" applyFont="1" applyFill="1" applyAlignment="1">
      <alignment wrapText="1"/>
    </xf>
    <xf numFmtId="0" fontId="5" fillId="0" borderId="6" xfId="0" applyFont="1" applyFill="1" applyBorder="1" applyAlignment="1">
      <alignment wrapText="1"/>
    </xf>
    <xf numFmtId="0" fontId="0" fillId="0" borderId="11" xfId="0" applyFill="1" applyBorder="1" applyAlignment="1" applyProtection="1">
      <alignment wrapText="1"/>
      <protection locked="0"/>
    </xf>
    <xf numFmtId="0" fontId="10" fillId="0" borderId="6" xfId="0" applyFont="1" applyFill="1" applyBorder="1" applyAlignment="1" applyProtection="1">
      <alignment wrapText="1"/>
      <protection locked="0"/>
    </xf>
    <xf numFmtId="0" fontId="0" fillId="0" borderId="6" xfId="0" applyFont="1" applyFill="1" applyBorder="1" applyAlignment="1" applyProtection="1">
      <alignment wrapText="1"/>
      <protection locked="0"/>
    </xf>
  </cellXfs>
  <cellStyles count="2">
    <cellStyle name="Controlecel" xfId="1" builtinId="2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01"/>
  <sheetViews>
    <sheetView tabSelected="1" topLeftCell="A142" zoomScaleNormal="100" workbookViewId="0">
      <selection activeCell="B47" sqref="B47"/>
    </sheetView>
  </sheetViews>
  <sheetFormatPr defaultColWidth="11.44140625" defaultRowHeight="14.4" outlineLevelRow="2" x14ac:dyDescent="0.3"/>
  <cols>
    <col min="1" max="1" width="11.6640625" style="48" customWidth="1"/>
    <col min="2" max="2" width="57" style="52" customWidth="1"/>
    <col min="3" max="3" width="56.109375" style="52" customWidth="1"/>
    <col min="4" max="4" width="13.5546875" style="53" customWidth="1"/>
    <col min="5" max="5" width="13.33203125" style="53" customWidth="1"/>
    <col min="6" max="16384" width="11.44140625" style="48"/>
  </cols>
  <sheetData>
    <row r="1" spans="1:5" x14ac:dyDescent="0.3">
      <c r="A1" s="45"/>
      <c r="B1" s="46" t="s">
        <v>68</v>
      </c>
      <c r="C1" s="46" t="s">
        <v>54</v>
      </c>
      <c r="D1" s="47" t="s">
        <v>507</v>
      </c>
      <c r="E1" s="47" t="s">
        <v>508</v>
      </c>
    </row>
    <row r="2" spans="1:5" s="49" customFormat="1" ht="29.4" x14ac:dyDescent="0.35">
      <c r="A2" s="54" t="s">
        <v>317</v>
      </c>
      <c r="B2" s="63" t="s">
        <v>244</v>
      </c>
      <c r="C2" s="63" t="s">
        <v>243</v>
      </c>
      <c r="D2" s="55"/>
      <c r="E2" s="55"/>
    </row>
    <row r="3" spans="1:5" outlineLevel="1" x14ac:dyDescent="0.3">
      <c r="A3" s="54" t="s">
        <v>318</v>
      </c>
      <c r="B3" s="2" t="s">
        <v>246</v>
      </c>
      <c r="C3" s="2" t="s">
        <v>245</v>
      </c>
      <c r="D3" s="55"/>
      <c r="E3" s="55"/>
    </row>
    <row r="4" spans="1:5" ht="28.8" outlineLevel="2" x14ac:dyDescent="0.3">
      <c r="A4" s="56" t="s">
        <v>319</v>
      </c>
      <c r="B4" s="3" t="s">
        <v>121</v>
      </c>
      <c r="C4" s="3" t="s">
        <v>247</v>
      </c>
      <c r="D4" s="55"/>
      <c r="E4" s="55"/>
    </row>
    <row r="5" spans="1:5" ht="43.2" outlineLevel="2" x14ac:dyDescent="0.3">
      <c r="A5" s="56" t="s">
        <v>320</v>
      </c>
      <c r="B5" s="3" t="s">
        <v>122</v>
      </c>
      <c r="C5" s="3" t="s">
        <v>248</v>
      </c>
      <c r="D5" s="55"/>
      <c r="E5" s="55"/>
    </row>
    <row r="6" spans="1:5" ht="43.2" outlineLevel="2" x14ac:dyDescent="0.3">
      <c r="A6" s="56" t="s">
        <v>321</v>
      </c>
      <c r="B6" s="3" t="s">
        <v>250</v>
      </c>
      <c r="C6" s="3" t="s">
        <v>249</v>
      </c>
      <c r="D6" s="55"/>
      <c r="E6" s="55"/>
    </row>
    <row r="7" spans="1:5" ht="28.8" outlineLevel="2" x14ac:dyDescent="0.3">
      <c r="A7" s="56" t="s">
        <v>322</v>
      </c>
      <c r="B7" s="3" t="s">
        <v>123</v>
      </c>
      <c r="C7" s="3" t="s">
        <v>251</v>
      </c>
      <c r="D7" s="55"/>
      <c r="E7" s="55"/>
    </row>
    <row r="8" spans="1:5" ht="43.2" outlineLevel="2" x14ac:dyDescent="0.3">
      <c r="A8" s="56" t="s">
        <v>323</v>
      </c>
      <c r="B8" s="3" t="s">
        <v>253</v>
      </c>
      <c r="C8" s="3" t="s">
        <v>252</v>
      </c>
      <c r="D8" s="55"/>
      <c r="E8" s="55"/>
    </row>
    <row r="9" spans="1:5" ht="43.2" outlineLevel="2" x14ac:dyDescent="0.3">
      <c r="A9" s="56" t="s">
        <v>324</v>
      </c>
      <c r="B9" s="3" t="s">
        <v>124</v>
      </c>
      <c r="C9" s="3" t="s">
        <v>254</v>
      </c>
      <c r="D9" s="55"/>
      <c r="E9" s="55"/>
    </row>
    <row r="10" spans="1:5" ht="43.2" outlineLevel="2" x14ac:dyDescent="0.3">
      <c r="A10" s="56" t="s">
        <v>325</v>
      </c>
      <c r="B10" s="3" t="s">
        <v>125</v>
      </c>
      <c r="C10" s="3" t="s">
        <v>255</v>
      </c>
      <c r="D10" s="55"/>
      <c r="E10" s="55"/>
    </row>
    <row r="11" spans="1:5" ht="28.8" outlineLevel="2" x14ac:dyDescent="0.3">
      <c r="A11" s="56" t="s">
        <v>326</v>
      </c>
      <c r="B11" s="3" t="s">
        <v>126</v>
      </c>
      <c r="C11" s="3" t="s">
        <v>256</v>
      </c>
      <c r="D11" s="55"/>
      <c r="E11" s="55"/>
    </row>
    <row r="12" spans="1:5" ht="43.2" outlineLevel="2" x14ac:dyDescent="0.3">
      <c r="A12" s="56" t="s">
        <v>327</v>
      </c>
      <c r="B12" s="3" t="s">
        <v>127</v>
      </c>
      <c r="C12" s="3" t="s">
        <v>257</v>
      </c>
      <c r="D12" s="55"/>
      <c r="E12" s="55"/>
    </row>
    <row r="13" spans="1:5" ht="28.8" outlineLevel="2" x14ac:dyDescent="0.3">
      <c r="A13" s="56" t="s">
        <v>328</v>
      </c>
      <c r="B13" s="3" t="s">
        <v>128</v>
      </c>
      <c r="C13" s="3" t="s">
        <v>71</v>
      </c>
      <c r="D13" s="55"/>
      <c r="E13" s="55"/>
    </row>
    <row r="14" spans="1:5" s="50" customFormat="1" ht="43.2" outlineLevel="2" x14ac:dyDescent="0.3">
      <c r="A14" s="56" t="s">
        <v>329</v>
      </c>
      <c r="B14" s="3" t="s">
        <v>129</v>
      </c>
      <c r="C14" s="3" t="s">
        <v>72</v>
      </c>
      <c r="D14" s="55"/>
      <c r="E14" s="55"/>
    </row>
    <row r="15" spans="1:5" ht="28.8" outlineLevel="2" x14ac:dyDescent="0.3">
      <c r="A15" s="56" t="s">
        <v>330</v>
      </c>
      <c r="B15" s="3" t="s">
        <v>130</v>
      </c>
      <c r="C15" s="3" t="s">
        <v>258</v>
      </c>
      <c r="D15" s="55"/>
      <c r="E15" s="55"/>
    </row>
    <row r="16" spans="1:5" ht="28.8" outlineLevel="2" x14ac:dyDescent="0.3">
      <c r="A16" s="56" t="s">
        <v>449</v>
      </c>
      <c r="B16" s="3" t="s">
        <v>131</v>
      </c>
      <c r="C16" s="3" t="s">
        <v>259</v>
      </c>
      <c r="D16" s="55"/>
      <c r="E16" s="55"/>
    </row>
    <row r="17" spans="1:5" outlineLevel="1" x14ac:dyDescent="0.3">
      <c r="A17" s="57"/>
      <c r="B17" s="4"/>
      <c r="C17" s="4"/>
      <c r="D17" s="58"/>
      <c r="E17" s="58"/>
    </row>
    <row r="18" spans="1:5" outlineLevel="1" x14ac:dyDescent="0.3">
      <c r="A18" s="54" t="s">
        <v>331</v>
      </c>
      <c r="B18" s="2" t="s">
        <v>261</v>
      </c>
      <c r="C18" s="2" t="s">
        <v>260</v>
      </c>
      <c r="D18" s="55"/>
      <c r="E18" s="55"/>
    </row>
    <row r="19" spans="1:5" ht="28.8" outlineLevel="2" x14ac:dyDescent="0.3">
      <c r="A19" s="56" t="s">
        <v>332</v>
      </c>
      <c r="B19" s="3" t="s">
        <v>132</v>
      </c>
      <c r="C19" s="3" t="s">
        <v>262</v>
      </c>
      <c r="D19" s="55"/>
      <c r="E19" s="55"/>
    </row>
    <row r="20" spans="1:5" ht="43.2" outlineLevel="2" x14ac:dyDescent="0.3">
      <c r="A20" s="56" t="s">
        <v>333</v>
      </c>
      <c r="B20" s="3" t="s">
        <v>133</v>
      </c>
      <c r="C20" s="3" t="s">
        <v>263</v>
      </c>
      <c r="D20" s="55"/>
      <c r="E20" s="55"/>
    </row>
    <row r="21" spans="1:5" ht="28.8" outlineLevel="2" x14ac:dyDescent="0.3">
      <c r="A21" s="56" t="s">
        <v>334</v>
      </c>
      <c r="B21" s="3" t="s">
        <v>134</v>
      </c>
      <c r="C21" s="3" t="s">
        <v>264</v>
      </c>
      <c r="D21" s="55">
        <v>42675</v>
      </c>
      <c r="E21" s="66">
        <v>43313</v>
      </c>
    </row>
    <row r="22" spans="1:5" ht="28.8" outlineLevel="2" x14ac:dyDescent="0.3">
      <c r="A22" s="64" t="s">
        <v>512</v>
      </c>
      <c r="B22" s="65" t="s">
        <v>513</v>
      </c>
      <c r="C22" s="65" t="s">
        <v>514</v>
      </c>
      <c r="D22" s="58"/>
      <c r="E22" s="58"/>
    </row>
    <row r="23" spans="1:5" outlineLevel="1" x14ac:dyDescent="0.3">
      <c r="A23" s="57"/>
      <c r="B23" s="4"/>
      <c r="C23" s="4"/>
      <c r="D23" s="58"/>
      <c r="E23" s="58"/>
    </row>
    <row r="24" spans="1:5" outlineLevel="1" x14ac:dyDescent="0.3">
      <c r="A24" s="54" t="s">
        <v>450</v>
      </c>
      <c r="B24" s="2" t="s">
        <v>451</v>
      </c>
      <c r="C24" s="2" t="s">
        <v>306</v>
      </c>
      <c r="D24" s="55"/>
      <c r="E24" s="55"/>
    </row>
    <row r="25" spans="1:5" outlineLevel="2" x14ac:dyDescent="0.3">
      <c r="A25" s="56" t="s">
        <v>335</v>
      </c>
      <c r="B25" s="3" t="s">
        <v>266</v>
      </c>
      <c r="C25" s="3" t="s">
        <v>265</v>
      </c>
      <c r="D25" s="55"/>
      <c r="E25" s="55"/>
    </row>
    <row r="26" spans="1:5" ht="28.8" outlineLevel="2" x14ac:dyDescent="0.3">
      <c r="A26" s="56" t="s">
        <v>336</v>
      </c>
      <c r="B26" s="3" t="s">
        <v>135</v>
      </c>
      <c r="C26" s="3" t="s">
        <v>267</v>
      </c>
      <c r="D26" s="55"/>
      <c r="E26" s="55"/>
    </row>
    <row r="27" spans="1:5" ht="28.8" outlineLevel="2" x14ac:dyDescent="0.3">
      <c r="A27" s="56" t="s">
        <v>337</v>
      </c>
      <c r="B27" s="3" t="s">
        <v>136</v>
      </c>
      <c r="C27" s="3" t="s">
        <v>74</v>
      </c>
      <c r="D27" s="55"/>
      <c r="E27" s="55"/>
    </row>
    <row r="28" spans="1:5" ht="28.8" outlineLevel="2" x14ac:dyDescent="0.3">
      <c r="A28" s="56" t="s">
        <v>338</v>
      </c>
      <c r="B28" s="3" t="s">
        <v>137</v>
      </c>
      <c r="C28" s="3" t="s">
        <v>75</v>
      </c>
      <c r="D28" s="55"/>
      <c r="E28" s="55"/>
    </row>
    <row r="29" spans="1:5" outlineLevel="2" x14ac:dyDescent="0.3">
      <c r="A29" s="56" t="s">
        <v>339</v>
      </c>
      <c r="B29" s="3" t="s">
        <v>138</v>
      </c>
      <c r="C29" s="3" t="s">
        <v>268</v>
      </c>
      <c r="D29" s="55"/>
      <c r="E29" s="55"/>
    </row>
    <row r="30" spans="1:5" ht="28.8" outlineLevel="2" x14ac:dyDescent="0.3">
      <c r="A30" s="56" t="s">
        <v>340</v>
      </c>
      <c r="B30" s="3" t="s">
        <v>139</v>
      </c>
      <c r="C30" s="3" t="s">
        <v>269</v>
      </c>
      <c r="D30" s="55"/>
      <c r="E30" s="55"/>
    </row>
    <row r="31" spans="1:5" ht="28.8" outlineLevel="2" x14ac:dyDescent="0.3">
      <c r="A31" s="56" t="s">
        <v>341</v>
      </c>
      <c r="B31" s="3" t="s">
        <v>140</v>
      </c>
      <c r="C31" s="3" t="s">
        <v>270</v>
      </c>
      <c r="D31" s="55"/>
      <c r="E31" s="55"/>
    </row>
    <row r="32" spans="1:5" s="50" customFormat="1" ht="28.8" outlineLevel="2" x14ac:dyDescent="0.3">
      <c r="A32" s="56" t="s">
        <v>342</v>
      </c>
      <c r="B32" s="3" t="s">
        <v>141</v>
      </c>
      <c r="C32" s="3" t="s">
        <v>76</v>
      </c>
      <c r="D32" s="55"/>
      <c r="E32" s="55"/>
    </row>
    <row r="33" spans="1:5" outlineLevel="2" x14ac:dyDescent="0.3">
      <c r="A33" s="56" t="s">
        <v>343</v>
      </c>
      <c r="B33" s="3" t="s">
        <v>272</v>
      </c>
      <c r="C33" s="3" t="s">
        <v>271</v>
      </c>
      <c r="D33" s="55"/>
      <c r="E33" s="55"/>
    </row>
    <row r="34" spans="1:5" ht="28.8" outlineLevel="2" x14ac:dyDescent="0.3">
      <c r="A34" s="56" t="s">
        <v>344</v>
      </c>
      <c r="B34" s="3" t="s">
        <v>142</v>
      </c>
      <c r="C34" s="3" t="s">
        <v>273</v>
      </c>
      <c r="D34" s="55"/>
      <c r="E34" s="55"/>
    </row>
    <row r="35" spans="1:5" ht="28.8" outlineLevel="2" x14ac:dyDescent="0.3">
      <c r="A35" s="56" t="s">
        <v>345</v>
      </c>
      <c r="B35" s="3" t="s">
        <v>143</v>
      </c>
      <c r="C35" s="3" t="s">
        <v>497</v>
      </c>
      <c r="D35" s="55"/>
      <c r="E35" s="55"/>
    </row>
    <row r="36" spans="1:5" ht="28.8" outlineLevel="2" x14ac:dyDescent="0.3">
      <c r="A36" s="56" t="s">
        <v>346</v>
      </c>
      <c r="B36" s="3" t="s">
        <v>144</v>
      </c>
      <c r="C36" s="3" t="s">
        <v>498</v>
      </c>
      <c r="D36" s="55"/>
      <c r="E36" s="55"/>
    </row>
    <row r="37" spans="1:5" ht="28.8" outlineLevel="2" x14ac:dyDescent="0.3">
      <c r="A37" s="56" t="s">
        <v>347</v>
      </c>
      <c r="B37" s="3" t="s">
        <v>145</v>
      </c>
      <c r="C37" s="3" t="s">
        <v>274</v>
      </c>
      <c r="D37" s="55"/>
      <c r="E37" s="55"/>
    </row>
    <row r="38" spans="1:5" ht="28.8" outlineLevel="2" x14ac:dyDescent="0.3">
      <c r="A38" s="56" t="s">
        <v>348</v>
      </c>
      <c r="B38" s="3" t="s">
        <v>146</v>
      </c>
      <c r="C38" s="3" t="s">
        <v>275</v>
      </c>
      <c r="D38" s="55"/>
      <c r="E38" s="55"/>
    </row>
    <row r="39" spans="1:5" s="50" customFormat="1" ht="28.8" outlineLevel="2" x14ac:dyDescent="0.3">
      <c r="A39" s="56" t="s">
        <v>349</v>
      </c>
      <c r="B39" s="3" t="s">
        <v>147</v>
      </c>
      <c r="C39" s="3" t="s">
        <v>276</v>
      </c>
      <c r="D39" s="55"/>
      <c r="E39" s="55"/>
    </row>
    <row r="40" spans="1:5" s="50" customFormat="1" outlineLevel="1" x14ac:dyDescent="0.3">
      <c r="A40" s="57"/>
      <c r="B40" s="4"/>
      <c r="C40" s="4"/>
      <c r="D40" s="58"/>
      <c r="E40" s="58"/>
    </row>
    <row r="41" spans="1:5" outlineLevel="1" x14ac:dyDescent="0.3">
      <c r="A41" s="54" t="s">
        <v>350</v>
      </c>
      <c r="B41" s="2" t="s">
        <v>278</v>
      </c>
      <c r="C41" s="2" t="s">
        <v>277</v>
      </c>
      <c r="D41" s="55"/>
      <c r="E41" s="55"/>
    </row>
    <row r="42" spans="1:5" outlineLevel="2" x14ac:dyDescent="0.3">
      <c r="A42" s="56" t="s">
        <v>351</v>
      </c>
      <c r="B42" s="3" t="s">
        <v>186</v>
      </c>
      <c r="C42" s="3" t="s">
        <v>99</v>
      </c>
      <c r="D42" s="55"/>
      <c r="E42" s="55"/>
    </row>
    <row r="43" spans="1:5" outlineLevel="2" x14ac:dyDescent="0.3">
      <c r="A43" s="56" t="s">
        <v>352</v>
      </c>
      <c r="B43" s="3" t="s">
        <v>148</v>
      </c>
      <c r="C43" s="3" t="s">
        <v>77</v>
      </c>
      <c r="D43" s="55"/>
      <c r="E43" s="55"/>
    </row>
    <row r="44" spans="1:5" ht="28.8" outlineLevel="2" x14ac:dyDescent="0.3">
      <c r="A44" s="56" t="s">
        <v>353</v>
      </c>
      <c r="B44" s="3" t="s">
        <v>149</v>
      </c>
      <c r="C44" s="3" t="s">
        <v>78</v>
      </c>
      <c r="D44" s="55"/>
      <c r="E44" s="55"/>
    </row>
    <row r="45" spans="1:5" ht="28.8" outlineLevel="2" x14ac:dyDescent="0.3">
      <c r="A45" s="56" t="s">
        <v>354</v>
      </c>
      <c r="B45" s="3" t="s">
        <v>150</v>
      </c>
      <c r="C45" s="3" t="s">
        <v>79</v>
      </c>
      <c r="D45" s="55"/>
      <c r="E45" s="55"/>
    </row>
    <row r="46" spans="1:5" outlineLevel="2" x14ac:dyDescent="0.3">
      <c r="A46" s="56" t="s">
        <v>355</v>
      </c>
      <c r="B46" s="3" t="s">
        <v>151</v>
      </c>
      <c r="C46" s="3" t="s">
        <v>80</v>
      </c>
      <c r="D46" s="55"/>
      <c r="E46" s="55"/>
    </row>
    <row r="47" spans="1:5" ht="86.4" outlineLevel="2" x14ac:dyDescent="0.3">
      <c r="A47" s="56" t="s">
        <v>452</v>
      </c>
      <c r="B47" s="3" t="s">
        <v>280</v>
      </c>
      <c r="C47" s="3" t="s">
        <v>279</v>
      </c>
      <c r="D47" s="55"/>
      <c r="E47" s="55"/>
    </row>
    <row r="48" spans="1:5" ht="43.2" outlineLevel="2" x14ac:dyDescent="0.3">
      <c r="A48" s="56" t="s">
        <v>356</v>
      </c>
      <c r="B48" s="3" t="s">
        <v>152</v>
      </c>
      <c r="C48" s="3" t="s">
        <v>81</v>
      </c>
      <c r="D48" s="55"/>
      <c r="E48" s="55"/>
    </row>
    <row r="49" spans="1:5" outlineLevel="2" x14ac:dyDescent="0.3">
      <c r="A49" s="56" t="s">
        <v>357</v>
      </c>
      <c r="B49" s="3" t="s">
        <v>192</v>
      </c>
      <c r="C49" s="3" t="s">
        <v>82</v>
      </c>
      <c r="D49" s="55"/>
      <c r="E49" s="55"/>
    </row>
    <row r="50" spans="1:5" outlineLevel="2" x14ac:dyDescent="0.3">
      <c r="A50" s="56" t="s">
        <v>358</v>
      </c>
      <c r="B50" s="3" t="s">
        <v>153</v>
      </c>
      <c r="C50" s="3" t="s">
        <v>281</v>
      </c>
      <c r="D50" s="55"/>
      <c r="E50" s="55"/>
    </row>
    <row r="51" spans="1:5" ht="43.2" outlineLevel="2" x14ac:dyDescent="0.3">
      <c r="A51" s="56" t="s">
        <v>359</v>
      </c>
      <c r="B51" s="3" t="s">
        <v>154</v>
      </c>
      <c r="C51" s="3" t="s">
        <v>282</v>
      </c>
      <c r="D51" s="55"/>
      <c r="E51" s="55"/>
    </row>
    <row r="52" spans="1:5" ht="57.6" outlineLevel="2" x14ac:dyDescent="0.3">
      <c r="A52" s="56" t="s">
        <v>360</v>
      </c>
      <c r="B52" s="3" t="s">
        <v>155</v>
      </c>
      <c r="C52" s="3" t="s">
        <v>283</v>
      </c>
      <c r="D52" s="55"/>
      <c r="E52" s="55"/>
    </row>
    <row r="53" spans="1:5" ht="28.8" outlineLevel="2" x14ac:dyDescent="0.3">
      <c r="A53" s="56" t="s">
        <v>361</v>
      </c>
      <c r="B53" s="3" t="s">
        <v>156</v>
      </c>
      <c r="C53" s="3" t="s">
        <v>83</v>
      </c>
      <c r="D53" s="55"/>
      <c r="E53" s="55"/>
    </row>
    <row r="54" spans="1:5" s="50" customFormat="1" ht="43.2" outlineLevel="2" x14ac:dyDescent="0.3">
      <c r="A54" s="56" t="s">
        <v>362</v>
      </c>
      <c r="B54" s="3" t="s">
        <v>157</v>
      </c>
      <c r="C54" s="3" t="s">
        <v>84</v>
      </c>
      <c r="D54" s="55"/>
      <c r="E54" s="55"/>
    </row>
    <row r="55" spans="1:5" outlineLevel="2" x14ac:dyDescent="0.3">
      <c r="A55" s="56" t="s">
        <v>363</v>
      </c>
      <c r="B55" s="3" t="s">
        <v>158</v>
      </c>
      <c r="C55" s="3" t="s">
        <v>85</v>
      </c>
      <c r="D55" s="55"/>
      <c r="E55" s="55"/>
    </row>
    <row r="56" spans="1:5" ht="43.2" outlineLevel="2" x14ac:dyDescent="0.3">
      <c r="A56" s="56" t="s">
        <v>364</v>
      </c>
      <c r="B56" s="3" t="s">
        <v>159</v>
      </c>
      <c r="C56" s="3" t="s">
        <v>86</v>
      </c>
      <c r="D56" s="55"/>
      <c r="E56" s="55"/>
    </row>
    <row r="57" spans="1:5" ht="28.8" outlineLevel="2" x14ac:dyDescent="0.3">
      <c r="A57" s="56" t="s">
        <v>365</v>
      </c>
      <c r="B57" s="3" t="s">
        <v>160</v>
      </c>
      <c r="C57" s="3" t="s">
        <v>87</v>
      </c>
      <c r="D57" s="55"/>
      <c r="E57" s="55"/>
    </row>
    <row r="58" spans="1:5" ht="28.8" outlineLevel="2" x14ac:dyDescent="0.3">
      <c r="A58" s="56" t="s">
        <v>366</v>
      </c>
      <c r="B58" s="3" t="s">
        <v>156</v>
      </c>
      <c r="C58" s="3" t="s">
        <v>83</v>
      </c>
      <c r="D58" s="55"/>
      <c r="E58" s="55"/>
    </row>
    <row r="59" spans="1:5" ht="43.2" outlineLevel="2" x14ac:dyDescent="0.3">
      <c r="A59" s="56" t="s">
        <v>367</v>
      </c>
      <c r="B59" s="3" t="s">
        <v>157</v>
      </c>
      <c r="C59" s="3" t="s">
        <v>84</v>
      </c>
      <c r="D59" s="55"/>
      <c r="E59" s="55"/>
    </row>
    <row r="60" spans="1:5" outlineLevel="2" x14ac:dyDescent="0.3">
      <c r="A60" s="56" t="s">
        <v>368</v>
      </c>
      <c r="B60" s="3" t="s">
        <v>161</v>
      </c>
      <c r="C60" s="3" t="s">
        <v>88</v>
      </c>
      <c r="D60" s="55"/>
      <c r="E60" s="55"/>
    </row>
    <row r="61" spans="1:5" ht="28.8" outlineLevel="2" x14ac:dyDescent="0.3">
      <c r="A61" s="56" t="s">
        <v>369</v>
      </c>
      <c r="B61" s="3" t="s">
        <v>156</v>
      </c>
      <c r="C61" s="3" t="s">
        <v>83</v>
      </c>
      <c r="D61" s="55"/>
      <c r="E61" s="55"/>
    </row>
    <row r="62" spans="1:5" ht="43.2" outlineLevel="2" x14ac:dyDescent="0.3">
      <c r="A62" s="56" t="s">
        <v>370</v>
      </c>
      <c r="B62" s="3" t="s">
        <v>157</v>
      </c>
      <c r="C62" s="3" t="s">
        <v>84</v>
      </c>
      <c r="D62" s="55"/>
      <c r="E62" s="55"/>
    </row>
    <row r="63" spans="1:5" outlineLevel="1" x14ac:dyDescent="0.3">
      <c r="A63" s="57"/>
      <c r="B63" s="4"/>
      <c r="C63" s="4"/>
      <c r="D63" s="58"/>
      <c r="E63" s="58"/>
    </row>
    <row r="64" spans="1:5" outlineLevel="1" x14ac:dyDescent="0.3">
      <c r="A64" s="54" t="s">
        <v>371</v>
      </c>
      <c r="B64" s="2" t="s">
        <v>285</v>
      </c>
      <c r="C64" s="2" t="s">
        <v>284</v>
      </c>
      <c r="D64" s="55"/>
      <c r="E64" s="55"/>
    </row>
    <row r="65" spans="1:5" outlineLevel="2" x14ac:dyDescent="0.3">
      <c r="A65" s="56" t="s">
        <v>372</v>
      </c>
      <c r="B65" s="3" t="s">
        <v>162</v>
      </c>
      <c r="C65" s="3" t="s">
        <v>286</v>
      </c>
      <c r="D65" s="55"/>
      <c r="E65" s="55"/>
    </row>
    <row r="66" spans="1:5" ht="28.8" outlineLevel="2" x14ac:dyDescent="0.3">
      <c r="A66" s="56" t="s">
        <v>373</v>
      </c>
      <c r="B66" s="3" t="s">
        <v>499</v>
      </c>
      <c r="C66" s="3" t="s">
        <v>500</v>
      </c>
      <c r="D66" s="55"/>
      <c r="E66" s="55"/>
    </row>
    <row r="67" spans="1:5" ht="43.2" outlineLevel="2" x14ac:dyDescent="0.3">
      <c r="A67" s="56" t="s">
        <v>374</v>
      </c>
      <c r="B67" s="65" t="s">
        <v>163</v>
      </c>
      <c r="C67" s="65" t="s">
        <v>89</v>
      </c>
      <c r="D67" s="55"/>
      <c r="E67" s="55"/>
    </row>
    <row r="68" spans="1:5" ht="43.2" outlineLevel="2" x14ac:dyDescent="0.3">
      <c r="A68" s="56" t="s">
        <v>375</v>
      </c>
      <c r="B68" s="69" t="s">
        <v>517</v>
      </c>
      <c r="C68" s="70" t="s">
        <v>518</v>
      </c>
      <c r="D68" s="55"/>
      <c r="E68" s="55"/>
    </row>
    <row r="69" spans="1:5" outlineLevel="2" x14ac:dyDescent="0.3">
      <c r="A69" s="56" t="s">
        <v>376</v>
      </c>
      <c r="B69" s="65" t="s">
        <v>164</v>
      </c>
      <c r="C69" s="65" t="s">
        <v>90</v>
      </c>
      <c r="D69" s="55"/>
      <c r="E69" s="55"/>
    </row>
    <row r="70" spans="1:5" ht="43.2" outlineLevel="2" x14ac:dyDescent="0.3">
      <c r="A70" s="56" t="s">
        <v>377</v>
      </c>
      <c r="B70" s="71" t="s">
        <v>519</v>
      </c>
      <c r="C70" s="70" t="s">
        <v>520</v>
      </c>
      <c r="D70" s="55"/>
      <c r="E70" s="55"/>
    </row>
    <row r="71" spans="1:5" outlineLevel="1" x14ac:dyDescent="0.3">
      <c r="A71" s="57"/>
      <c r="B71" s="72"/>
      <c r="C71" s="72"/>
      <c r="D71" s="58"/>
      <c r="E71" s="58"/>
    </row>
    <row r="72" spans="1:5" outlineLevel="1" x14ac:dyDescent="0.3">
      <c r="A72" s="54" t="s">
        <v>378</v>
      </c>
      <c r="B72" s="67" t="s">
        <v>288</v>
      </c>
      <c r="C72" s="67" t="s">
        <v>287</v>
      </c>
      <c r="D72" s="55"/>
      <c r="E72" s="55"/>
    </row>
    <row r="73" spans="1:5" ht="57.6" outlineLevel="2" x14ac:dyDescent="0.3">
      <c r="A73" s="56" t="s">
        <v>379</v>
      </c>
      <c r="B73" s="65" t="s">
        <v>289</v>
      </c>
      <c r="C73" s="73" t="s">
        <v>521</v>
      </c>
      <c r="D73" s="55"/>
      <c r="E73" s="55"/>
    </row>
    <row r="74" spans="1:5" ht="57.6" outlineLevel="2" x14ac:dyDescent="0.3">
      <c r="A74" s="56" t="s">
        <v>380</v>
      </c>
      <c r="B74" s="65" t="s">
        <v>165</v>
      </c>
      <c r="C74" s="74" t="s">
        <v>504</v>
      </c>
      <c r="D74" s="55"/>
      <c r="E74" s="55"/>
    </row>
    <row r="75" spans="1:5" outlineLevel="2" x14ac:dyDescent="0.3">
      <c r="A75" s="56" t="s">
        <v>381</v>
      </c>
      <c r="B75" s="65" t="s">
        <v>166</v>
      </c>
      <c r="C75" s="65" t="s">
        <v>290</v>
      </c>
      <c r="D75" s="55">
        <v>42675</v>
      </c>
      <c r="E75" s="55"/>
    </row>
    <row r="76" spans="1:5" outlineLevel="2" x14ac:dyDescent="0.3">
      <c r="A76" s="56" t="s">
        <v>382</v>
      </c>
      <c r="B76" s="65" t="s">
        <v>167</v>
      </c>
      <c r="C76" s="65" t="s">
        <v>291</v>
      </c>
      <c r="D76" s="55">
        <v>42675</v>
      </c>
      <c r="E76" s="55"/>
    </row>
    <row r="77" spans="1:5" ht="72" outlineLevel="2" x14ac:dyDescent="0.3">
      <c r="A77" s="56" t="s">
        <v>383</v>
      </c>
      <c r="B77" s="65" t="s">
        <v>501</v>
      </c>
      <c r="C77" s="65" t="s">
        <v>502</v>
      </c>
      <c r="D77" s="55"/>
      <c r="E77" s="55"/>
    </row>
    <row r="78" spans="1:5" outlineLevel="2" x14ac:dyDescent="0.3">
      <c r="A78" s="56" t="s">
        <v>384</v>
      </c>
      <c r="B78" s="3" t="s">
        <v>166</v>
      </c>
      <c r="C78" s="3" t="s">
        <v>290</v>
      </c>
      <c r="D78" s="55">
        <v>42675</v>
      </c>
      <c r="E78" s="55"/>
    </row>
    <row r="79" spans="1:5" outlineLevel="2" x14ac:dyDescent="0.3">
      <c r="A79" s="56" t="s">
        <v>385</v>
      </c>
      <c r="B79" s="3" t="s">
        <v>167</v>
      </c>
      <c r="C79" s="3" t="s">
        <v>291</v>
      </c>
      <c r="D79" s="55">
        <v>42675</v>
      </c>
      <c r="E79" s="55"/>
    </row>
    <row r="80" spans="1:5" ht="86.4" outlineLevel="2" x14ac:dyDescent="0.3">
      <c r="A80" s="56" t="s">
        <v>386</v>
      </c>
      <c r="B80" s="3" t="s">
        <v>168</v>
      </c>
      <c r="C80" s="3" t="s">
        <v>91</v>
      </c>
      <c r="D80" s="55"/>
      <c r="E80" s="55"/>
    </row>
    <row r="81" spans="1:5" outlineLevel="2" x14ac:dyDescent="0.3">
      <c r="A81" s="56" t="s">
        <v>387</v>
      </c>
      <c r="B81" s="3" t="s">
        <v>166</v>
      </c>
      <c r="C81" s="3" t="s">
        <v>290</v>
      </c>
      <c r="D81" s="55">
        <v>42675</v>
      </c>
      <c r="E81" s="55"/>
    </row>
    <row r="82" spans="1:5" outlineLevel="2" x14ac:dyDescent="0.3">
      <c r="A82" s="56" t="s">
        <v>388</v>
      </c>
      <c r="B82" s="3" t="s">
        <v>167</v>
      </c>
      <c r="C82" s="3" t="s">
        <v>291</v>
      </c>
      <c r="D82" s="55">
        <v>42675</v>
      </c>
      <c r="E82" s="55"/>
    </row>
    <row r="83" spans="1:5" ht="100.8" outlineLevel="2" x14ac:dyDescent="0.3">
      <c r="A83" s="56" t="s">
        <v>389</v>
      </c>
      <c r="B83" s="3" t="s">
        <v>169</v>
      </c>
      <c r="C83" s="3" t="s">
        <v>92</v>
      </c>
      <c r="D83" s="55"/>
      <c r="E83" s="55"/>
    </row>
    <row r="84" spans="1:5" outlineLevel="2" x14ac:dyDescent="0.3">
      <c r="A84" s="56" t="s">
        <v>390</v>
      </c>
      <c r="B84" s="3" t="s">
        <v>166</v>
      </c>
      <c r="C84" s="3" t="s">
        <v>290</v>
      </c>
      <c r="D84" s="55">
        <v>42675</v>
      </c>
      <c r="E84" s="55"/>
    </row>
    <row r="85" spans="1:5" outlineLevel="2" x14ac:dyDescent="0.3">
      <c r="A85" s="56" t="s">
        <v>391</v>
      </c>
      <c r="B85" s="3" t="s">
        <v>167</v>
      </c>
      <c r="C85" s="3" t="s">
        <v>291</v>
      </c>
      <c r="D85" s="55">
        <v>42675</v>
      </c>
      <c r="E85" s="55"/>
    </row>
    <row r="86" spans="1:5" ht="43.2" outlineLevel="2" x14ac:dyDescent="0.3">
      <c r="A86" s="56" t="s">
        <v>453</v>
      </c>
      <c r="B86" s="3" t="s">
        <v>454</v>
      </c>
      <c r="C86" s="3" t="s">
        <v>455</v>
      </c>
      <c r="D86" s="55"/>
      <c r="E86" s="55"/>
    </row>
    <row r="87" spans="1:5" ht="57.6" outlineLevel="2" x14ac:dyDescent="0.3">
      <c r="A87" s="56" t="s">
        <v>392</v>
      </c>
      <c r="B87" s="3" t="s">
        <v>170</v>
      </c>
      <c r="C87" s="3" t="s">
        <v>93</v>
      </c>
      <c r="D87" s="55"/>
      <c r="E87" s="55"/>
    </row>
    <row r="88" spans="1:5" outlineLevel="2" x14ac:dyDescent="0.3">
      <c r="A88" s="56" t="s">
        <v>393</v>
      </c>
      <c r="B88" s="3" t="s">
        <v>166</v>
      </c>
      <c r="C88" s="3" t="s">
        <v>290</v>
      </c>
      <c r="D88" s="55">
        <v>42675</v>
      </c>
      <c r="E88" s="55"/>
    </row>
    <row r="89" spans="1:5" outlineLevel="2" x14ac:dyDescent="0.3">
      <c r="A89" s="56" t="s">
        <v>394</v>
      </c>
      <c r="B89" s="3" t="s">
        <v>171</v>
      </c>
      <c r="C89" s="3" t="s">
        <v>292</v>
      </c>
      <c r="D89" s="55">
        <v>42675</v>
      </c>
      <c r="E89" s="55"/>
    </row>
    <row r="90" spans="1:5" ht="72" outlineLevel="2" x14ac:dyDescent="0.3">
      <c r="A90" s="56" t="s">
        <v>395</v>
      </c>
      <c r="B90" s="3" t="s">
        <v>172</v>
      </c>
      <c r="C90" s="3" t="s">
        <v>94</v>
      </c>
      <c r="D90" s="55"/>
      <c r="E90" s="55"/>
    </row>
    <row r="91" spans="1:5" outlineLevel="2" x14ac:dyDescent="0.3">
      <c r="A91" s="56" t="s">
        <v>396</v>
      </c>
      <c r="B91" s="3" t="s">
        <v>166</v>
      </c>
      <c r="C91" s="3" t="s">
        <v>290</v>
      </c>
      <c r="D91" s="55">
        <v>42675</v>
      </c>
      <c r="E91" s="55"/>
    </row>
    <row r="92" spans="1:5" outlineLevel="2" x14ac:dyDescent="0.3">
      <c r="A92" s="56" t="s">
        <v>397</v>
      </c>
      <c r="B92" s="3" t="s">
        <v>171</v>
      </c>
      <c r="C92" s="3" t="s">
        <v>292</v>
      </c>
      <c r="D92" s="55">
        <v>42675</v>
      </c>
      <c r="E92" s="55"/>
    </row>
    <row r="93" spans="1:5" ht="43.2" outlineLevel="2" x14ac:dyDescent="0.3">
      <c r="A93" s="56" t="s">
        <v>398</v>
      </c>
      <c r="B93" s="3" t="s">
        <v>503</v>
      </c>
      <c r="C93" s="3" t="s">
        <v>293</v>
      </c>
      <c r="D93" s="55">
        <v>42675</v>
      </c>
      <c r="E93" s="55"/>
    </row>
    <row r="94" spans="1:5" x14ac:dyDescent="0.3">
      <c r="A94" s="57"/>
      <c r="B94" s="4"/>
      <c r="C94" s="4"/>
      <c r="D94" s="58"/>
      <c r="E94" s="58"/>
    </row>
    <row r="95" spans="1:5" ht="28.8" x14ac:dyDescent="0.3">
      <c r="A95" s="54" t="s">
        <v>456</v>
      </c>
      <c r="B95" s="63" t="s">
        <v>457</v>
      </c>
      <c r="C95" s="63" t="s">
        <v>458</v>
      </c>
      <c r="D95" s="55"/>
      <c r="E95" s="55"/>
    </row>
    <row r="96" spans="1:5" outlineLevel="1" x14ac:dyDescent="0.3">
      <c r="A96" s="54" t="s">
        <v>399</v>
      </c>
      <c r="B96" s="2" t="s">
        <v>295</v>
      </c>
      <c r="C96" s="2" t="s">
        <v>294</v>
      </c>
      <c r="D96" s="55"/>
      <c r="E96" s="55"/>
    </row>
    <row r="97" spans="1:5" ht="28.8" outlineLevel="2" x14ac:dyDescent="0.3">
      <c r="A97" s="56" t="s">
        <v>400</v>
      </c>
      <c r="B97" s="3" t="s">
        <v>173</v>
      </c>
      <c r="C97" s="3" t="s">
        <v>95</v>
      </c>
      <c r="D97" s="55"/>
      <c r="E97" s="55"/>
    </row>
    <row r="98" spans="1:5" ht="28.8" outlineLevel="2" x14ac:dyDescent="0.3">
      <c r="A98" s="56" t="s">
        <v>401</v>
      </c>
      <c r="B98" s="3" t="s">
        <v>174</v>
      </c>
      <c r="C98" s="3" t="s">
        <v>296</v>
      </c>
      <c r="D98" s="55"/>
      <c r="E98" s="55"/>
    </row>
    <row r="99" spans="1:5" ht="43.2" outlineLevel="2" x14ac:dyDescent="0.3">
      <c r="A99" s="56" t="s">
        <v>402</v>
      </c>
      <c r="B99" s="3" t="s">
        <v>175</v>
      </c>
      <c r="C99" s="3" t="s">
        <v>297</v>
      </c>
      <c r="D99" s="55"/>
      <c r="E99" s="55"/>
    </row>
    <row r="100" spans="1:5" ht="28.8" outlineLevel="2" x14ac:dyDescent="0.3">
      <c r="A100" s="56" t="s">
        <v>403</v>
      </c>
      <c r="B100" s="3" t="s">
        <v>176</v>
      </c>
      <c r="C100" s="3" t="s">
        <v>96</v>
      </c>
      <c r="D100" s="55"/>
      <c r="E100" s="55"/>
    </row>
    <row r="101" spans="1:5" ht="28.8" outlineLevel="2" x14ac:dyDescent="0.3">
      <c r="A101" s="56" t="s">
        <v>404</v>
      </c>
      <c r="B101" s="3" t="s">
        <v>177</v>
      </c>
      <c r="C101" s="3" t="s">
        <v>298</v>
      </c>
      <c r="D101" s="55"/>
      <c r="E101" s="55"/>
    </row>
    <row r="102" spans="1:5" ht="57.6" outlineLevel="2" x14ac:dyDescent="0.3">
      <c r="A102" s="56" t="s">
        <v>405</v>
      </c>
      <c r="B102" s="3" t="s">
        <v>178</v>
      </c>
      <c r="C102" s="3" t="s">
        <v>299</v>
      </c>
      <c r="D102" s="55"/>
      <c r="E102" s="55"/>
    </row>
    <row r="103" spans="1:5" ht="72" outlineLevel="2" x14ac:dyDescent="0.3">
      <c r="A103" s="56" t="s">
        <v>406</v>
      </c>
      <c r="B103" s="3" t="s">
        <v>179</v>
      </c>
      <c r="C103" s="3" t="s">
        <v>97</v>
      </c>
      <c r="D103" s="55"/>
      <c r="E103" s="66">
        <v>42929</v>
      </c>
    </row>
    <row r="104" spans="1:5" s="50" customFormat="1" ht="43.2" outlineLevel="2" x14ac:dyDescent="0.3">
      <c r="A104" s="56" t="s">
        <v>459</v>
      </c>
      <c r="B104" s="3" t="s">
        <v>180</v>
      </c>
      <c r="C104" s="3" t="s">
        <v>300</v>
      </c>
      <c r="D104" s="55"/>
      <c r="E104" s="55"/>
    </row>
    <row r="105" spans="1:5" ht="28.8" outlineLevel="2" x14ac:dyDescent="0.3">
      <c r="A105" s="56" t="s">
        <v>407</v>
      </c>
      <c r="B105" s="3" t="s">
        <v>131</v>
      </c>
      <c r="C105" s="3" t="s">
        <v>259</v>
      </c>
      <c r="D105" s="55"/>
      <c r="E105" s="55"/>
    </row>
    <row r="106" spans="1:5" outlineLevel="1" x14ac:dyDescent="0.3">
      <c r="A106" s="57"/>
      <c r="B106" s="4"/>
      <c r="C106" s="4"/>
      <c r="D106" s="58"/>
      <c r="E106" s="58"/>
    </row>
    <row r="107" spans="1:5" outlineLevel="1" x14ac:dyDescent="0.3">
      <c r="A107" s="54" t="s">
        <v>408</v>
      </c>
      <c r="B107" s="2" t="s">
        <v>261</v>
      </c>
      <c r="C107" s="2" t="s">
        <v>260</v>
      </c>
      <c r="D107" s="55"/>
      <c r="E107" s="55"/>
    </row>
    <row r="108" spans="1:5" outlineLevel="2" x14ac:dyDescent="0.3">
      <c r="A108" s="56" t="s">
        <v>409</v>
      </c>
      <c r="B108" s="3" t="s">
        <v>181</v>
      </c>
      <c r="C108" s="3" t="s">
        <v>301</v>
      </c>
      <c r="D108" s="55"/>
      <c r="E108" s="55"/>
    </row>
    <row r="109" spans="1:5" ht="28.8" outlineLevel="2" x14ac:dyDescent="0.3">
      <c r="A109" s="56" t="s">
        <v>410</v>
      </c>
      <c r="B109" s="3" t="s">
        <v>182</v>
      </c>
      <c r="C109" s="3" t="s">
        <v>98</v>
      </c>
      <c r="D109" s="55"/>
      <c r="E109" s="55"/>
    </row>
    <row r="110" spans="1:5" ht="43.2" outlineLevel="2" x14ac:dyDescent="0.3">
      <c r="A110" s="56" t="s">
        <v>411</v>
      </c>
      <c r="B110" s="3" t="s">
        <v>183</v>
      </c>
      <c r="C110" s="3" t="s">
        <v>302</v>
      </c>
      <c r="D110" s="55"/>
      <c r="E110" s="55"/>
    </row>
    <row r="111" spans="1:5" ht="57.6" outlineLevel="2" x14ac:dyDescent="0.3">
      <c r="A111" s="56" t="s">
        <v>460</v>
      </c>
      <c r="B111" s="3" t="s">
        <v>184</v>
      </c>
      <c r="C111" s="3" t="s">
        <v>303</v>
      </c>
      <c r="D111" s="55"/>
      <c r="E111" s="55"/>
    </row>
    <row r="112" spans="1:5" ht="28.8" outlineLevel="2" x14ac:dyDescent="0.3">
      <c r="A112" s="56" t="s">
        <v>412</v>
      </c>
      <c r="B112" s="3" t="s">
        <v>185</v>
      </c>
      <c r="C112" s="3" t="s">
        <v>304</v>
      </c>
      <c r="D112" s="55"/>
      <c r="E112" s="55"/>
    </row>
    <row r="113" spans="1:5" outlineLevel="1" x14ac:dyDescent="0.3">
      <c r="A113" s="57"/>
      <c r="B113" s="4"/>
      <c r="C113" s="4"/>
      <c r="D113" s="58"/>
      <c r="E113" s="58"/>
    </row>
    <row r="114" spans="1:5" outlineLevel="1" x14ac:dyDescent="0.3">
      <c r="A114" s="54" t="s">
        <v>413</v>
      </c>
      <c r="B114" s="2" t="s">
        <v>278</v>
      </c>
      <c r="C114" s="2" t="s">
        <v>277</v>
      </c>
      <c r="D114" s="55"/>
      <c r="E114" s="55"/>
    </row>
    <row r="115" spans="1:5" outlineLevel="2" x14ac:dyDescent="0.3">
      <c r="A115" s="56" t="s">
        <v>461</v>
      </c>
      <c r="B115" s="3" t="s">
        <v>186</v>
      </c>
      <c r="C115" s="3" t="s">
        <v>99</v>
      </c>
      <c r="D115" s="55"/>
      <c r="E115" s="55"/>
    </row>
    <row r="116" spans="1:5" outlineLevel="2" x14ac:dyDescent="0.3">
      <c r="A116" s="56" t="s">
        <v>414</v>
      </c>
      <c r="B116" s="3" t="s">
        <v>148</v>
      </c>
      <c r="C116" s="3" t="s">
        <v>100</v>
      </c>
      <c r="D116" s="55"/>
      <c r="E116" s="55"/>
    </row>
    <row r="117" spans="1:5" ht="28.8" outlineLevel="2" x14ac:dyDescent="0.3">
      <c r="A117" s="56" t="s">
        <v>415</v>
      </c>
      <c r="B117" s="3" t="s">
        <v>187</v>
      </c>
      <c r="C117" s="3" t="s">
        <v>101</v>
      </c>
      <c r="D117" s="55"/>
      <c r="E117" s="55"/>
    </row>
    <row r="118" spans="1:5" ht="43.2" outlineLevel="2" x14ac:dyDescent="0.3">
      <c r="A118" s="56" t="s">
        <v>416</v>
      </c>
      <c r="B118" s="3" t="s">
        <v>188</v>
      </c>
      <c r="C118" s="3" t="s">
        <v>102</v>
      </c>
      <c r="D118" s="55"/>
      <c r="E118" s="55"/>
    </row>
    <row r="119" spans="1:5" ht="57.6" outlineLevel="2" x14ac:dyDescent="0.3">
      <c r="A119" s="56" t="s">
        <v>417</v>
      </c>
      <c r="B119" s="3" t="s">
        <v>189</v>
      </c>
      <c r="C119" s="3" t="s">
        <v>305</v>
      </c>
      <c r="D119" s="55"/>
      <c r="E119" s="55"/>
    </row>
    <row r="120" spans="1:5" ht="57.6" outlineLevel="2" x14ac:dyDescent="0.3">
      <c r="A120" s="56" t="s">
        <v>418</v>
      </c>
      <c r="B120" s="3" t="s">
        <v>190</v>
      </c>
      <c r="C120" s="3" t="s">
        <v>103</v>
      </c>
      <c r="D120" s="55"/>
      <c r="E120" s="55"/>
    </row>
    <row r="121" spans="1:5" ht="57.6" outlineLevel="2" x14ac:dyDescent="0.3">
      <c r="A121" s="56" t="s">
        <v>419</v>
      </c>
      <c r="B121" s="3" t="s">
        <v>191</v>
      </c>
      <c r="C121" s="3" t="s">
        <v>104</v>
      </c>
      <c r="D121" s="55"/>
      <c r="E121" s="55"/>
    </row>
    <row r="122" spans="1:5" outlineLevel="2" x14ac:dyDescent="0.3">
      <c r="A122" s="56" t="s">
        <v>420</v>
      </c>
      <c r="B122" s="3" t="s">
        <v>192</v>
      </c>
      <c r="C122" s="3" t="s">
        <v>82</v>
      </c>
      <c r="D122" s="55"/>
      <c r="E122" s="55"/>
    </row>
    <row r="123" spans="1:5" ht="28.8" outlineLevel="2" x14ac:dyDescent="0.3">
      <c r="A123" s="56" t="s">
        <v>421</v>
      </c>
      <c r="B123" s="3" t="s">
        <v>193</v>
      </c>
      <c r="C123" s="3" t="s">
        <v>105</v>
      </c>
      <c r="D123" s="55"/>
      <c r="E123" s="55"/>
    </row>
    <row r="124" spans="1:5" outlineLevel="2" x14ac:dyDescent="0.3">
      <c r="A124" s="56" t="s">
        <v>422</v>
      </c>
      <c r="B124" s="3" t="s">
        <v>194</v>
      </c>
      <c r="C124" s="3" t="s">
        <v>106</v>
      </c>
      <c r="D124" s="55"/>
      <c r="E124" s="55"/>
    </row>
    <row r="125" spans="1:5" ht="28.8" outlineLevel="2" x14ac:dyDescent="0.3">
      <c r="A125" s="56" t="s">
        <v>423</v>
      </c>
      <c r="B125" s="3" t="s">
        <v>195</v>
      </c>
      <c r="C125" s="3" t="s">
        <v>107</v>
      </c>
      <c r="D125" s="55"/>
      <c r="E125" s="55"/>
    </row>
    <row r="126" spans="1:5" ht="115.2" outlineLevel="2" x14ac:dyDescent="0.3">
      <c r="A126" s="56" t="s">
        <v>424</v>
      </c>
      <c r="B126" s="3" t="s">
        <v>196</v>
      </c>
      <c r="C126" s="3" t="s">
        <v>108</v>
      </c>
      <c r="D126" s="55"/>
      <c r="E126" s="55"/>
    </row>
    <row r="127" spans="1:5" ht="43.2" outlineLevel="2" x14ac:dyDescent="0.3">
      <c r="A127" s="56" t="s">
        <v>425</v>
      </c>
      <c r="B127" s="3" t="s">
        <v>197</v>
      </c>
      <c r="C127" s="3" t="s">
        <v>109</v>
      </c>
      <c r="D127" s="55"/>
      <c r="E127" s="55"/>
    </row>
    <row r="128" spans="1:5" ht="57.6" outlineLevel="2" x14ac:dyDescent="0.3">
      <c r="A128" s="56" t="s">
        <v>426</v>
      </c>
      <c r="B128" s="3" t="s">
        <v>198</v>
      </c>
      <c r="C128" s="3" t="s">
        <v>110</v>
      </c>
      <c r="D128" s="55"/>
      <c r="E128" s="55"/>
    </row>
    <row r="129" spans="1:5" ht="43.2" outlineLevel="2" x14ac:dyDescent="0.3">
      <c r="A129" s="56" t="s">
        <v>427</v>
      </c>
      <c r="B129" s="3" t="s">
        <v>199</v>
      </c>
      <c r="C129" s="3" t="s">
        <v>111</v>
      </c>
      <c r="D129" s="55"/>
      <c r="E129" s="55"/>
    </row>
    <row r="130" spans="1:5" ht="28.8" outlineLevel="2" x14ac:dyDescent="0.3">
      <c r="A130" s="56" t="s">
        <v>428</v>
      </c>
      <c r="B130" s="3" t="s">
        <v>200</v>
      </c>
      <c r="C130" s="3" t="s">
        <v>112</v>
      </c>
      <c r="D130" s="55"/>
      <c r="E130" s="55"/>
    </row>
    <row r="131" spans="1:5" ht="28.8" outlineLevel="2" x14ac:dyDescent="0.3">
      <c r="A131" s="56" t="s">
        <v>429</v>
      </c>
      <c r="B131" s="3" t="s">
        <v>201</v>
      </c>
      <c r="C131" s="3" t="s">
        <v>113</v>
      </c>
      <c r="D131" s="55"/>
      <c r="E131" s="55"/>
    </row>
    <row r="132" spans="1:5" outlineLevel="1" x14ac:dyDescent="0.3">
      <c r="A132" s="57"/>
      <c r="B132" s="4"/>
      <c r="C132" s="4"/>
      <c r="D132" s="58"/>
      <c r="E132" s="58"/>
    </row>
    <row r="133" spans="1:5" outlineLevel="1" x14ac:dyDescent="0.3">
      <c r="A133" s="54" t="s">
        <v>430</v>
      </c>
      <c r="B133" s="2" t="s">
        <v>288</v>
      </c>
      <c r="C133" s="2" t="s">
        <v>287</v>
      </c>
      <c r="D133" s="55"/>
      <c r="E133" s="55"/>
    </row>
    <row r="134" spans="1:5" ht="43.2" outlineLevel="2" x14ac:dyDescent="0.3">
      <c r="A134" s="56" t="s">
        <v>431</v>
      </c>
      <c r="B134" s="3" t="s">
        <v>202</v>
      </c>
      <c r="C134" s="3" t="s">
        <v>114</v>
      </c>
      <c r="D134" s="55"/>
      <c r="E134" s="55"/>
    </row>
    <row r="135" spans="1:5" ht="57.6" outlineLevel="2" x14ac:dyDescent="0.3">
      <c r="A135" s="56" t="s">
        <v>432</v>
      </c>
      <c r="B135" s="3" t="s">
        <v>203</v>
      </c>
      <c r="C135" s="3" t="s">
        <v>115</v>
      </c>
      <c r="D135" s="55"/>
      <c r="E135" s="55"/>
    </row>
    <row r="136" spans="1:5" outlineLevel="1" x14ac:dyDescent="0.3">
      <c r="A136" s="57"/>
      <c r="B136" s="4"/>
      <c r="C136" s="4"/>
      <c r="D136" s="58"/>
      <c r="E136" s="58"/>
    </row>
    <row r="137" spans="1:5" outlineLevel="1" x14ac:dyDescent="0.3">
      <c r="A137" s="54" t="s">
        <v>433</v>
      </c>
      <c r="B137" s="67" t="s">
        <v>451</v>
      </c>
      <c r="C137" s="2" t="s">
        <v>306</v>
      </c>
      <c r="D137" s="55"/>
      <c r="E137" s="55"/>
    </row>
    <row r="138" spans="1:5" outlineLevel="2" x14ac:dyDescent="0.3">
      <c r="A138" s="56" t="s">
        <v>434</v>
      </c>
      <c r="B138" s="3" t="s">
        <v>307</v>
      </c>
      <c r="C138" s="3" t="s">
        <v>265</v>
      </c>
      <c r="D138" s="55"/>
      <c r="E138" s="55"/>
    </row>
    <row r="139" spans="1:5" ht="28.8" outlineLevel="2" x14ac:dyDescent="0.3">
      <c r="A139" s="56" t="s">
        <v>435</v>
      </c>
      <c r="B139" s="3" t="s">
        <v>204</v>
      </c>
      <c r="C139" s="3" t="s">
        <v>116</v>
      </c>
      <c r="D139" s="55"/>
      <c r="E139" s="55"/>
    </row>
    <row r="140" spans="1:5" ht="28.8" outlineLevel="2" x14ac:dyDescent="0.3">
      <c r="A140" s="56" t="s">
        <v>436</v>
      </c>
      <c r="B140" s="3" t="s">
        <v>205</v>
      </c>
      <c r="C140" s="3" t="s">
        <v>75</v>
      </c>
      <c r="D140" s="55"/>
      <c r="E140" s="55"/>
    </row>
    <row r="141" spans="1:5" ht="28.8" outlineLevel="2" x14ac:dyDescent="0.3">
      <c r="A141" s="56" t="s">
        <v>437</v>
      </c>
      <c r="B141" s="3" t="s">
        <v>206</v>
      </c>
      <c r="C141" s="3" t="s">
        <v>268</v>
      </c>
      <c r="D141" s="55"/>
      <c r="E141" s="55"/>
    </row>
    <row r="142" spans="1:5" ht="28.8" outlineLevel="2" x14ac:dyDescent="0.3">
      <c r="A142" s="56" t="s">
        <v>438</v>
      </c>
      <c r="B142" s="3" t="s">
        <v>207</v>
      </c>
      <c r="C142" s="3" t="s">
        <v>308</v>
      </c>
      <c r="D142" s="55"/>
      <c r="E142" s="55"/>
    </row>
    <row r="143" spans="1:5" x14ac:dyDescent="0.3">
      <c r="A143" s="57"/>
      <c r="B143" s="4"/>
      <c r="C143" s="4"/>
      <c r="D143" s="58"/>
      <c r="E143" s="58"/>
    </row>
    <row r="144" spans="1:5" s="51" customFormat="1" ht="129.6" x14ac:dyDescent="0.3">
      <c r="A144" s="54" t="s">
        <v>439</v>
      </c>
      <c r="B144" s="63" t="s">
        <v>310</v>
      </c>
      <c r="C144" s="63" t="s">
        <v>309</v>
      </c>
      <c r="D144" s="55"/>
      <c r="E144" s="55"/>
    </row>
    <row r="145" spans="1:5" outlineLevel="1" x14ac:dyDescent="0.3">
      <c r="A145" s="54" t="s">
        <v>440</v>
      </c>
      <c r="B145" s="2" t="s">
        <v>208</v>
      </c>
      <c r="C145" s="2" t="s">
        <v>117</v>
      </c>
      <c r="D145" s="55"/>
      <c r="E145" s="55"/>
    </row>
    <row r="146" spans="1:5" ht="72" outlineLevel="2" x14ac:dyDescent="0.3">
      <c r="A146" s="56" t="s">
        <v>441</v>
      </c>
      <c r="B146" s="3" t="s">
        <v>209</v>
      </c>
      <c r="C146" s="3" t="s">
        <v>311</v>
      </c>
      <c r="D146" s="55"/>
      <c r="E146" s="55"/>
    </row>
    <row r="147" spans="1:5" ht="43.2" outlineLevel="2" x14ac:dyDescent="0.3">
      <c r="A147" s="56" t="s">
        <v>442</v>
      </c>
      <c r="B147" s="3" t="s">
        <v>210</v>
      </c>
      <c r="C147" s="3" t="s">
        <v>312</v>
      </c>
      <c r="D147" s="55"/>
      <c r="E147" s="55"/>
    </row>
    <row r="148" spans="1:5" ht="72" outlineLevel="2" x14ac:dyDescent="0.3">
      <c r="A148" s="56" t="s">
        <v>443</v>
      </c>
      <c r="B148" s="3" t="s">
        <v>211</v>
      </c>
      <c r="C148" s="3" t="s">
        <v>118</v>
      </c>
      <c r="D148" s="55"/>
      <c r="E148" s="55"/>
    </row>
    <row r="149" spans="1:5" ht="28.8" outlineLevel="2" x14ac:dyDescent="0.3">
      <c r="A149" s="56" t="s">
        <v>444</v>
      </c>
      <c r="B149" s="3" t="s">
        <v>212</v>
      </c>
      <c r="C149" s="3" t="s">
        <v>119</v>
      </c>
      <c r="D149" s="55"/>
      <c r="E149" s="55"/>
    </row>
    <row r="150" spans="1:5" ht="43.2" outlineLevel="2" x14ac:dyDescent="0.3">
      <c r="A150" s="56" t="s">
        <v>445</v>
      </c>
      <c r="B150" s="3" t="s">
        <v>213</v>
      </c>
      <c r="C150" s="3" t="s">
        <v>120</v>
      </c>
      <c r="D150" s="55"/>
      <c r="E150" s="55"/>
    </row>
    <row r="151" spans="1:5" ht="72" outlineLevel="2" x14ac:dyDescent="0.3">
      <c r="A151" s="64" t="s">
        <v>511</v>
      </c>
      <c r="B151" s="65" t="s">
        <v>515</v>
      </c>
      <c r="C151" s="65" t="s">
        <v>516</v>
      </c>
      <c r="D151" s="68">
        <v>43932</v>
      </c>
      <c r="E151" s="55"/>
    </row>
    <row r="152" spans="1:5" ht="28.8" outlineLevel="1" x14ac:dyDescent="0.3">
      <c r="A152" s="54" t="s">
        <v>446</v>
      </c>
      <c r="B152" s="2" t="s">
        <v>505</v>
      </c>
      <c r="C152" s="2" t="s">
        <v>506</v>
      </c>
      <c r="D152" s="55"/>
      <c r="E152" s="55"/>
    </row>
    <row r="153" spans="1:5" x14ac:dyDescent="0.3">
      <c r="A153" s="59"/>
      <c r="B153" s="5"/>
      <c r="C153" s="5"/>
      <c r="D153" s="60"/>
      <c r="E153" s="60"/>
    </row>
    <row r="154" spans="1:5" x14ac:dyDescent="0.3">
      <c r="A154" s="61"/>
      <c r="B154" s="1"/>
      <c r="C154" s="1"/>
      <c r="D154" s="62"/>
      <c r="E154" s="62"/>
    </row>
    <row r="155" spans="1:5" x14ac:dyDescent="0.3">
      <c r="A155" s="61"/>
      <c r="B155" s="1"/>
      <c r="C155" s="1"/>
      <c r="D155" s="62"/>
      <c r="E155" s="62"/>
    </row>
    <row r="156" spans="1:5" x14ac:dyDescent="0.3">
      <c r="A156" s="61"/>
      <c r="B156" s="1"/>
      <c r="C156" s="1"/>
      <c r="D156" s="62"/>
      <c r="E156" s="62"/>
    </row>
    <row r="157" spans="1:5" x14ac:dyDescent="0.3">
      <c r="A157" s="61"/>
      <c r="B157" s="1"/>
      <c r="C157" s="1"/>
      <c r="D157" s="62"/>
      <c r="E157" s="62"/>
    </row>
    <row r="158" spans="1:5" x14ac:dyDescent="0.3">
      <c r="A158" s="61"/>
      <c r="B158" s="1"/>
      <c r="C158" s="1"/>
      <c r="D158" s="62"/>
      <c r="E158" s="62"/>
    </row>
    <row r="159" spans="1:5" x14ac:dyDescent="0.3">
      <c r="A159" s="61"/>
      <c r="B159" s="1"/>
      <c r="C159" s="1"/>
      <c r="D159" s="62"/>
      <c r="E159" s="62"/>
    </row>
    <row r="160" spans="1:5" x14ac:dyDescent="0.3">
      <c r="A160" s="61"/>
      <c r="B160" s="1"/>
      <c r="C160" s="1"/>
      <c r="D160" s="62"/>
      <c r="E160" s="62"/>
    </row>
    <row r="161" spans="1:5" x14ac:dyDescent="0.3">
      <c r="A161" s="61"/>
      <c r="B161" s="1"/>
      <c r="C161" s="1"/>
      <c r="D161" s="62"/>
      <c r="E161" s="62"/>
    </row>
    <row r="162" spans="1:5" x14ac:dyDescent="0.3">
      <c r="A162" s="61"/>
      <c r="B162" s="1"/>
      <c r="C162" s="1"/>
      <c r="D162" s="62"/>
      <c r="E162" s="62"/>
    </row>
    <row r="163" spans="1:5" x14ac:dyDescent="0.3">
      <c r="A163" s="61"/>
      <c r="B163" s="1"/>
      <c r="C163" s="1"/>
      <c r="D163" s="62"/>
      <c r="E163" s="62"/>
    </row>
    <row r="164" spans="1:5" x14ac:dyDescent="0.3">
      <c r="A164" s="61"/>
      <c r="B164" s="1"/>
      <c r="C164" s="1"/>
      <c r="D164" s="62"/>
      <c r="E164" s="62"/>
    </row>
    <row r="165" spans="1:5" x14ac:dyDescent="0.3">
      <c r="A165" s="61"/>
      <c r="B165" s="1"/>
      <c r="C165" s="1"/>
      <c r="D165" s="62"/>
      <c r="E165" s="62"/>
    </row>
    <row r="166" spans="1:5" x14ac:dyDescent="0.3">
      <c r="A166" s="61"/>
      <c r="B166" s="1"/>
      <c r="C166" s="1"/>
      <c r="D166" s="62"/>
      <c r="E166" s="62"/>
    </row>
    <row r="167" spans="1:5" x14ac:dyDescent="0.3">
      <c r="A167" s="61"/>
      <c r="B167" s="1"/>
      <c r="C167" s="1"/>
      <c r="D167" s="62"/>
      <c r="E167" s="62"/>
    </row>
    <row r="168" spans="1:5" x14ac:dyDescent="0.3">
      <c r="A168" s="61"/>
      <c r="B168" s="1"/>
      <c r="C168" s="1"/>
      <c r="D168" s="62"/>
      <c r="E168" s="62"/>
    </row>
    <row r="169" spans="1:5" x14ac:dyDescent="0.3">
      <c r="A169" s="61"/>
      <c r="B169" s="1"/>
      <c r="C169" s="1"/>
      <c r="D169" s="62"/>
      <c r="E169" s="62"/>
    </row>
    <row r="170" spans="1:5" x14ac:dyDescent="0.3">
      <c r="A170" s="61"/>
      <c r="B170" s="1"/>
      <c r="C170" s="1"/>
      <c r="D170" s="62"/>
      <c r="E170" s="62"/>
    </row>
    <row r="171" spans="1:5" x14ac:dyDescent="0.3">
      <c r="A171" s="61"/>
      <c r="B171" s="1"/>
      <c r="C171" s="1"/>
      <c r="D171" s="62"/>
      <c r="E171" s="62"/>
    </row>
    <row r="172" spans="1:5" x14ac:dyDescent="0.3">
      <c r="A172" s="61"/>
      <c r="B172" s="1"/>
      <c r="C172" s="1"/>
      <c r="D172" s="62"/>
      <c r="E172" s="62"/>
    </row>
    <row r="173" spans="1:5" x14ac:dyDescent="0.3">
      <c r="A173" s="61"/>
      <c r="B173" s="1"/>
      <c r="C173" s="1"/>
      <c r="D173" s="62"/>
      <c r="E173" s="62"/>
    </row>
    <row r="174" spans="1:5" x14ac:dyDescent="0.3">
      <c r="A174" s="61"/>
      <c r="B174" s="1"/>
      <c r="C174" s="1"/>
      <c r="D174" s="62"/>
      <c r="E174" s="62"/>
    </row>
    <row r="175" spans="1:5" x14ac:dyDescent="0.3">
      <c r="A175" s="61"/>
      <c r="B175" s="1"/>
      <c r="C175" s="1"/>
      <c r="D175" s="62"/>
      <c r="E175" s="62"/>
    </row>
    <row r="176" spans="1:5" x14ac:dyDescent="0.3">
      <c r="A176" s="61"/>
      <c r="B176" s="1"/>
      <c r="C176" s="1"/>
      <c r="D176" s="62"/>
      <c r="E176" s="62"/>
    </row>
    <row r="177" spans="1:5" x14ac:dyDescent="0.3">
      <c r="A177" s="61"/>
      <c r="B177" s="1"/>
      <c r="C177" s="1"/>
      <c r="D177" s="62"/>
      <c r="E177" s="62"/>
    </row>
    <row r="178" spans="1:5" x14ac:dyDescent="0.3">
      <c r="A178" s="61"/>
      <c r="B178" s="1"/>
      <c r="C178" s="1"/>
      <c r="D178" s="62"/>
      <c r="E178" s="62"/>
    </row>
    <row r="179" spans="1:5" x14ac:dyDescent="0.3">
      <c r="A179" s="61"/>
      <c r="B179" s="1"/>
      <c r="C179" s="1"/>
      <c r="D179" s="62"/>
      <c r="E179" s="62"/>
    </row>
    <row r="180" spans="1:5" x14ac:dyDescent="0.3">
      <c r="A180" s="61"/>
      <c r="B180" s="1"/>
      <c r="C180" s="1"/>
      <c r="D180" s="62"/>
      <c r="E180" s="62"/>
    </row>
    <row r="181" spans="1:5" x14ac:dyDescent="0.3">
      <c r="A181" s="61"/>
      <c r="B181" s="1"/>
      <c r="C181" s="1"/>
      <c r="D181" s="62"/>
      <c r="E181" s="62"/>
    </row>
    <row r="182" spans="1:5" x14ac:dyDescent="0.3">
      <c r="A182" s="61"/>
      <c r="B182" s="1"/>
      <c r="C182" s="1"/>
      <c r="D182" s="62"/>
      <c r="E182" s="62"/>
    </row>
    <row r="183" spans="1:5" x14ac:dyDescent="0.3">
      <c r="A183" s="61"/>
      <c r="B183" s="1"/>
      <c r="C183" s="1"/>
      <c r="D183" s="62"/>
      <c r="E183" s="62"/>
    </row>
    <row r="184" spans="1:5" x14ac:dyDescent="0.3">
      <c r="A184" s="61"/>
      <c r="B184" s="1"/>
      <c r="C184" s="1"/>
      <c r="D184" s="62"/>
      <c r="E184" s="62"/>
    </row>
    <row r="185" spans="1:5" x14ac:dyDescent="0.3">
      <c r="A185" s="61"/>
      <c r="B185" s="1"/>
      <c r="C185" s="1"/>
      <c r="D185" s="62"/>
      <c r="E185" s="62"/>
    </row>
    <row r="186" spans="1:5" x14ac:dyDescent="0.3">
      <c r="A186" s="61"/>
      <c r="B186" s="1"/>
      <c r="C186" s="1"/>
      <c r="D186" s="62"/>
      <c r="E186" s="62"/>
    </row>
    <row r="187" spans="1:5" x14ac:dyDescent="0.3">
      <c r="A187" s="61"/>
      <c r="B187" s="1"/>
      <c r="C187" s="1"/>
      <c r="D187" s="62"/>
      <c r="E187" s="62"/>
    </row>
    <row r="188" spans="1:5" x14ac:dyDescent="0.3">
      <c r="A188" s="61"/>
      <c r="B188" s="1"/>
      <c r="C188" s="1"/>
      <c r="D188" s="62"/>
      <c r="E188" s="62"/>
    </row>
    <row r="189" spans="1:5" x14ac:dyDescent="0.3">
      <c r="A189" s="61"/>
      <c r="B189" s="1"/>
      <c r="C189" s="1"/>
      <c r="D189" s="62"/>
      <c r="E189" s="62"/>
    </row>
    <row r="190" spans="1:5" x14ac:dyDescent="0.3">
      <c r="A190" s="61"/>
      <c r="B190" s="1"/>
      <c r="C190" s="1"/>
      <c r="D190" s="62"/>
      <c r="E190" s="62"/>
    </row>
    <row r="191" spans="1:5" x14ac:dyDescent="0.3">
      <c r="A191" s="61"/>
      <c r="B191" s="1"/>
      <c r="C191" s="1"/>
      <c r="D191" s="62"/>
      <c r="E191" s="62"/>
    </row>
    <row r="192" spans="1:5" x14ac:dyDescent="0.3">
      <c r="A192" s="61"/>
      <c r="B192" s="1"/>
      <c r="C192" s="1"/>
      <c r="D192" s="62"/>
      <c r="E192" s="62"/>
    </row>
    <row r="193" spans="1:5" x14ac:dyDescent="0.3">
      <c r="A193" s="61"/>
      <c r="B193" s="1"/>
      <c r="C193" s="1"/>
      <c r="D193" s="62"/>
      <c r="E193" s="62"/>
    </row>
    <row r="194" spans="1:5" x14ac:dyDescent="0.3">
      <c r="A194" s="61"/>
      <c r="B194" s="1"/>
      <c r="C194" s="1"/>
      <c r="D194" s="62"/>
      <c r="E194" s="62"/>
    </row>
    <row r="195" spans="1:5" x14ac:dyDescent="0.3">
      <c r="A195" s="61"/>
      <c r="B195" s="1"/>
      <c r="C195" s="1"/>
      <c r="D195" s="62"/>
      <c r="E195" s="62"/>
    </row>
    <row r="196" spans="1:5" x14ac:dyDescent="0.3">
      <c r="A196" s="61"/>
      <c r="B196" s="1"/>
      <c r="C196" s="1"/>
      <c r="D196" s="62"/>
      <c r="E196" s="62"/>
    </row>
    <row r="197" spans="1:5" x14ac:dyDescent="0.3">
      <c r="A197" s="61"/>
      <c r="B197" s="1"/>
      <c r="C197" s="1"/>
      <c r="D197" s="62"/>
      <c r="E197" s="62"/>
    </row>
    <row r="198" spans="1:5" x14ac:dyDescent="0.3">
      <c r="A198" s="61"/>
      <c r="B198" s="1"/>
      <c r="C198" s="1"/>
      <c r="D198" s="62"/>
      <c r="E198" s="62"/>
    </row>
    <row r="199" spans="1:5" x14ac:dyDescent="0.3">
      <c r="A199" s="61"/>
      <c r="B199" s="1"/>
      <c r="C199" s="1"/>
      <c r="D199" s="62"/>
      <c r="E199" s="62"/>
    </row>
    <row r="200" spans="1:5" x14ac:dyDescent="0.3">
      <c r="A200" s="61"/>
      <c r="B200" s="1"/>
      <c r="C200" s="1"/>
      <c r="D200" s="62"/>
      <c r="E200" s="62"/>
    </row>
    <row r="201" spans="1:5" x14ac:dyDescent="0.3">
      <c r="A201" s="61"/>
      <c r="B201" s="1"/>
      <c r="C201" s="1"/>
      <c r="D201" s="62"/>
      <c r="E201" s="62"/>
    </row>
    <row r="202" spans="1:5" x14ac:dyDescent="0.3">
      <c r="A202" s="61"/>
      <c r="B202" s="1"/>
      <c r="C202" s="1"/>
      <c r="D202" s="62"/>
      <c r="E202" s="62"/>
    </row>
    <row r="203" spans="1:5" x14ac:dyDescent="0.3">
      <c r="A203" s="61"/>
      <c r="B203" s="1"/>
      <c r="C203" s="1"/>
      <c r="D203" s="62"/>
      <c r="E203" s="62"/>
    </row>
    <row r="204" spans="1:5" x14ac:dyDescent="0.3">
      <c r="A204" s="61"/>
      <c r="B204" s="1"/>
      <c r="C204" s="1"/>
      <c r="D204" s="62"/>
      <c r="E204" s="62"/>
    </row>
    <row r="205" spans="1:5" x14ac:dyDescent="0.3">
      <c r="A205" s="61"/>
      <c r="B205" s="1"/>
      <c r="C205" s="1"/>
      <c r="D205" s="62"/>
      <c r="E205" s="62"/>
    </row>
    <row r="206" spans="1:5" x14ac:dyDescent="0.3">
      <c r="A206" s="61"/>
      <c r="B206" s="1"/>
      <c r="C206" s="1"/>
      <c r="D206" s="62"/>
      <c r="E206" s="62"/>
    </row>
    <row r="207" spans="1:5" x14ac:dyDescent="0.3">
      <c r="A207" s="61"/>
      <c r="B207" s="1"/>
      <c r="C207" s="1"/>
      <c r="D207" s="62"/>
      <c r="E207" s="62"/>
    </row>
    <row r="208" spans="1:5" x14ac:dyDescent="0.3">
      <c r="A208" s="61"/>
      <c r="B208" s="1"/>
      <c r="C208" s="1"/>
      <c r="D208" s="62"/>
      <c r="E208" s="62"/>
    </row>
    <row r="209" spans="1:5" x14ac:dyDescent="0.3">
      <c r="A209" s="61"/>
      <c r="B209" s="1"/>
      <c r="C209" s="1"/>
      <c r="D209" s="62"/>
      <c r="E209" s="62"/>
    </row>
    <row r="210" spans="1:5" x14ac:dyDescent="0.3">
      <c r="A210" s="61"/>
      <c r="B210" s="1"/>
      <c r="C210" s="1"/>
      <c r="D210" s="62"/>
      <c r="E210" s="62"/>
    </row>
    <row r="211" spans="1:5" x14ac:dyDescent="0.3">
      <c r="A211" s="61"/>
      <c r="B211" s="1"/>
      <c r="C211" s="1"/>
      <c r="D211" s="62"/>
      <c r="E211" s="62"/>
    </row>
    <row r="212" spans="1:5" x14ac:dyDescent="0.3">
      <c r="A212" s="61"/>
      <c r="B212" s="1"/>
      <c r="C212" s="1"/>
      <c r="D212" s="62"/>
      <c r="E212" s="62"/>
    </row>
    <row r="213" spans="1:5" x14ac:dyDescent="0.3">
      <c r="A213" s="61"/>
      <c r="B213" s="1"/>
      <c r="C213" s="1"/>
      <c r="D213" s="62"/>
      <c r="E213" s="62"/>
    </row>
    <row r="214" spans="1:5" x14ac:dyDescent="0.3">
      <c r="A214" s="61"/>
      <c r="B214" s="1"/>
      <c r="C214" s="1"/>
      <c r="D214" s="62"/>
      <c r="E214" s="62"/>
    </row>
    <row r="215" spans="1:5" x14ac:dyDescent="0.3">
      <c r="A215" s="61"/>
      <c r="B215" s="1"/>
      <c r="C215" s="1"/>
      <c r="D215" s="62"/>
      <c r="E215" s="62"/>
    </row>
    <row r="216" spans="1:5" x14ac:dyDescent="0.3">
      <c r="A216" s="61"/>
      <c r="B216" s="1"/>
      <c r="C216" s="1"/>
      <c r="D216" s="62"/>
      <c r="E216" s="62"/>
    </row>
    <row r="217" spans="1:5" x14ac:dyDescent="0.3">
      <c r="A217" s="61"/>
      <c r="B217" s="1"/>
      <c r="C217" s="1"/>
      <c r="D217" s="62"/>
      <c r="E217" s="62"/>
    </row>
    <row r="218" spans="1:5" x14ac:dyDescent="0.3">
      <c r="A218" s="61"/>
      <c r="B218" s="1"/>
      <c r="C218" s="1"/>
      <c r="D218" s="62"/>
      <c r="E218" s="62"/>
    </row>
    <row r="219" spans="1:5" x14ac:dyDescent="0.3">
      <c r="A219" s="61"/>
      <c r="B219" s="1"/>
      <c r="C219" s="1"/>
      <c r="D219" s="62"/>
      <c r="E219" s="62"/>
    </row>
    <row r="220" spans="1:5" x14ac:dyDescent="0.3">
      <c r="A220" s="61"/>
      <c r="B220" s="1"/>
      <c r="C220" s="1"/>
      <c r="D220" s="62"/>
      <c r="E220" s="62"/>
    </row>
    <row r="221" spans="1:5" x14ac:dyDescent="0.3">
      <c r="A221" s="61"/>
      <c r="B221" s="1"/>
      <c r="C221" s="1"/>
      <c r="D221" s="62"/>
      <c r="E221" s="62"/>
    </row>
    <row r="222" spans="1:5" x14ac:dyDescent="0.3">
      <c r="A222" s="61"/>
      <c r="B222" s="1"/>
      <c r="C222" s="1"/>
      <c r="D222" s="62"/>
      <c r="E222" s="62"/>
    </row>
    <row r="223" spans="1:5" x14ac:dyDescent="0.3">
      <c r="A223" s="61"/>
      <c r="B223" s="1"/>
      <c r="C223" s="1"/>
      <c r="D223" s="62"/>
      <c r="E223" s="62"/>
    </row>
    <row r="224" spans="1:5" x14ac:dyDescent="0.3">
      <c r="A224" s="61"/>
      <c r="B224" s="1"/>
      <c r="C224" s="1"/>
      <c r="D224" s="62"/>
      <c r="E224" s="62"/>
    </row>
    <row r="225" spans="1:5" x14ac:dyDescent="0.3">
      <c r="A225" s="61"/>
      <c r="B225" s="1"/>
      <c r="C225" s="1"/>
      <c r="D225" s="62"/>
      <c r="E225" s="62"/>
    </row>
    <row r="226" spans="1:5" x14ac:dyDescent="0.3">
      <c r="A226" s="61"/>
      <c r="B226" s="1"/>
      <c r="C226" s="1"/>
      <c r="D226" s="62"/>
      <c r="E226" s="62"/>
    </row>
    <row r="227" spans="1:5" x14ac:dyDescent="0.3">
      <c r="A227" s="61"/>
      <c r="B227" s="1"/>
      <c r="C227" s="1"/>
      <c r="D227" s="62"/>
      <c r="E227" s="62"/>
    </row>
    <row r="228" spans="1:5" x14ac:dyDescent="0.3">
      <c r="A228" s="61"/>
      <c r="B228" s="1"/>
      <c r="C228" s="1"/>
      <c r="D228" s="62"/>
      <c r="E228" s="62"/>
    </row>
    <row r="229" spans="1:5" x14ac:dyDescent="0.3">
      <c r="A229" s="61"/>
      <c r="B229" s="1"/>
      <c r="C229" s="1"/>
      <c r="D229" s="62"/>
      <c r="E229" s="62"/>
    </row>
    <row r="230" spans="1:5" x14ac:dyDescent="0.3">
      <c r="A230" s="61"/>
      <c r="B230" s="1"/>
      <c r="C230" s="1"/>
      <c r="D230" s="62"/>
      <c r="E230" s="62"/>
    </row>
    <row r="231" spans="1:5" x14ac:dyDescent="0.3">
      <c r="A231" s="61"/>
      <c r="B231" s="1"/>
      <c r="C231" s="1"/>
      <c r="D231" s="62"/>
      <c r="E231" s="62"/>
    </row>
    <row r="232" spans="1:5" x14ac:dyDescent="0.3">
      <c r="A232" s="61"/>
      <c r="B232" s="1"/>
      <c r="C232" s="1"/>
      <c r="D232" s="62"/>
      <c r="E232" s="62"/>
    </row>
    <row r="233" spans="1:5" x14ac:dyDescent="0.3">
      <c r="A233" s="61"/>
      <c r="B233" s="1"/>
      <c r="C233" s="1"/>
      <c r="D233" s="62"/>
      <c r="E233" s="62"/>
    </row>
    <row r="234" spans="1:5" x14ac:dyDescent="0.3">
      <c r="A234" s="61"/>
      <c r="B234" s="1"/>
      <c r="C234" s="1"/>
      <c r="D234" s="62"/>
      <c r="E234" s="62"/>
    </row>
    <row r="235" spans="1:5" x14ac:dyDescent="0.3">
      <c r="A235" s="61"/>
      <c r="B235" s="1"/>
      <c r="C235" s="1"/>
      <c r="D235" s="62"/>
      <c r="E235" s="62"/>
    </row>
    <row r="236" spans="1:5" x14ac:dyDescent="0.3">
      <c r="A236" s="61"/>
      <c r="B236" s="1"/>
      <c r="C236" s="1"/>
      <c r="D236" s="62"/>
      <c r="E236" s="62"/>
    </row>
    <row r="237" spans="1:5" x14ac:dyDescent="0.3">
      <c r="A237" s="61"/>
      <c r="B237" s="1"/>
      <c r="C237" s="1"/>
      <c r="D237" s="62"/>
      <c r="E237" s="62"/>
    </row>
    <row r="238" spans="1:5" x14ac:dyDescent="0.3">
      <c r="A238" s="61"/>
      <c r="B238" s="1"/>
      <c r="C238" s="1"/>
      <c r="D238" s="62"/>
      <c r="E238" s="62"/>
    </row>
    <row r="239" spans="1:5" x14ac:dyDescent="0.3">
      <c r="A239" s="61"/>
      <c r="B239" s="1"/>
      <c r="C239" s="1"/>
      <c r="D239" s="62"/>
      <c r="E239" s="62"/>
    </row>
    <row r="240" spans="1:5" x14ac:dyDescent="0.3">
      <c r="A240" s="61"/>
      <c r="B240" s="1"/>
      <c r="C240" s="1"/>
      <c r="D240" s="62"/>
      <c r="E240" s="62"/>
    </row>
    <row r="241" spans="1:5" x14ac:dyDescent="0.3">
      <c r="A241" s="61"/>
      <c r="B241" s="1"/>
      <c r="C241" s="1"/>
      <c r="D241" s="62"/>
      <c r="E241" s="62"/>
    </row>
    <row r="242" spans="1:5" x14ac:dyDescent="0.3">
      <c r="A242" s="61"/>
      <c r="B242" s="1"/>
      <c r="C242" s="1"/>
      <c r="D242" s="62"/>
      <c r="E242" s="62"/>
    </row>
    <row r="243" spans="1:5" x14ac:dyDescent="0.3">
      <c r="A243" s="61"/>
      <c r="B243" s="1"/>
      <c r="C243" s="1"/>
      <c r="D243" s="62"/>
      <c r="E243" s="62"/>
    </row>
    <row r="244" spans="1:5" x14ac:dyDescent="0.3">
      <c r="A244" s="61"/>
      <c r="B244" s="1"/>
      <c r="C244" s="1"/>
      <c r="D244" s="62"/>
      <c r="E244" s="62"/>
    </row>
    <row r="245" spans="1:5" x14ac:dyDescent="0.3">
      <c r="A245" s="61"/>
      <c r="B245" s="1"/>
      <c r="C245" s="1"/>
      <c r="D245" s="62"/>
      <c r="E245" s="62"/>
    </row>
    <row r="246" spans="1:5" x14ac:dyDescent="0.3">
      <c r="A246" s="61"/>
      <c r="B246" s="1"/>
      <c r="C246" s="1"/>
      <c r="D246" s="62"/>
      <c r="E246" s="62"/>
    </row>
    <row r="247" spans="1:5" x14ac:dyDescent="0.3">
      <c r="A247" s="61"/>
      <c r="B247" s="1"/>
      <c r="C247" s="1"/>
      <c r="D247" s="62"/>
      <c r="E247" s="62"/>
    </row>
    <row r="248" spans="1:5" x14ac:dyDescent="0.3">
      <c r="A248" s="61"/>
      <c r="B248" s="1"/>
      <c r="C248" s="1"/>
      <c r="D248" s="62"/>
      <c r="E248" s="62"/>
    </row>
    <row r="249" spans="1:5" x14ac:dyDescent="0.3">
      <c r="A249" s="61"/>
      <c r="B249" s="1"/>
      <c r="C249" s="1"/>
      <c r="D249" s="62"/>
      <c r="E249" s="62"/>
    </row>
    <row r="250" spans="1:5" x14ac:dyDescent="0.3">
      <c r="A250" s="61"/>
      <c r="B250" s="1"/>
      <c r="C250" s="1"/>
      <c r="D250" s="62"/>
      <c r="E250" s="62"/>
    </row>
    <row r="251" spans="1:5" x14ac:dyDescent="0.3">
      <c r="A251" s="61"/>
      <c r="B251" s="1"/>
      <c r="C251" s="1"/>
      <c r="D251" s="62"/>
      <c r="E251" s="62"/>
    </row>
    <row r="252" spans="1:5" x14ac:dyDescent="0.3">
      <c r="A252" s="61"/>
      <c r="B252" s="1"/>
      <c r="C252" s="1"/>
      <c r="D252" s="62"/>
      <c r="E252" s="62"/>
    </row>
    <row r="253" spans="1:5" x14ac:dyDescent="0.3">
      <c r="A253" s="61"/>
      <c r="B253" s="1"/>
      <c r="C253" s="1"/>
      <c r="D253" s="62"/>
      <c r="E253" s="62"/>
    </row>
    <row r="254" spans="1:5" x14ac:dyDescent="0.3">
      <c r="A254" s="61"/>
      <c r="B254" s="1"/>
      <c r="C254" s="1"/>
      <c r="D254" s="62"/>
      <c r="E254" s="62"/>
    </row>
    <row r="255" spans="1:5" x14ac:dyDescent="0.3">
      <c r="A255" s="61"/>
      <c r="B255" s="1"/>
      <c r="C255" s="1"/>
      <c r="D255" s="62"/>
      <c r="E255" s="62"/>
    </row>
    <row r="256" spans="1:5" x14ac:dyDescent="0.3">
      <c r="A256" s="61"/>
      <c r="B256" s="1"/>
      <c r="C256" s="1"/>
      <c r="D256" s="62"/>
      <c r="E256" s="62"/>
    </row>
    <row r="257" spans="1:5" x14ac:dyDescent="0.3">
      <c r="A257" s="61"/>
      <c r="B257" s="1"/>
      <c r="C257" s="1"/>
      <c r="D257" s="62"/>
      <c r="E257" s="62"/>
    </row>
    <row r="258" spans="1:5" x14ac:dyDescent="0.3">
      <c r="A258" s="61"/>
      <c r="B258" s="1"/>
      <c r="C258" s="1"/>
      <c r="D258" s="62"/>
      <c r="E258" s="62"/>
    </row>
    <row r="259" spans="1:5" x14ac:dyDescent="0.3">
      <c r="A259" s="61"/>
      <c r="B259" s="1"/>
      <c r="C259" s="1"/>
      <c r="D259" s="62"/>
      <c r="E259" s="62"/>
    </row>
    <row r="260" spans="1:5" x14ac:dyDescent="0.3">
      <c r="A260" s="61"/>
      <c r="B260" s="1"/>
      <c r="C260" s="1"/>
      <c r="D260" s="62"/>
      <c r="E260" s="62"/>
    </row>
    <row r="261" spans="1:5" x14ac:dyDescent="0.3">
      <c r="A261" s="61"/>
      <c r="B261" s="1"/>
      <c r="C261" s="1"/>
      <c r="D261" s="62"/>
      <c r="E261" s="62"/>
    </row>
    <row r="262" spans="1:5" x14ac:dyDescent="0.3">
      <c r="A262" s="61"/>
      <c r="B262" s="1"/>
      <c r="C262" s="1"/>
      <c r="D262" s="62"/>
      <c r="E262" s="62"/>
    </row>
    <row r="263" spans="1:5" x14ac:dyDescent="0.3">
      <c r="A263" s="61"/>
      <c r="B263" s="1"/>
      <c r="C263" s="1"/>
      <c r="D263" s="62"/>
      <c r="E263" s="62"/>
    </row>
    <row r="264" spans="1:5" x14ac:dyDescent="0.3">
      <c r="A264" s="61"/>
      <c r="B264" s="1"/>
      <c r="C264" s="1"/>
      <c r="D264" s="62"/>
      <c r="E264" s="62"/>
    </row>
    <row r="265" spans="1:5" x14ac:dyDescent="0.3">
      <c r="A265" s="61"/>
      <c r="B265" s="1"/>
      <c r="C265" s="1"/>
      <c r="D265" s="62"/>
      <c r="E265" s="62"/>
    </row>
    <row r="266" spans="1:5" x14ac:dyDescent="0.3">
      <c r="A266" s="61"/>
      <c r="B266" s="1"/>
      <c r="C266" s="1"/>
      <c r="D266" s="62"/>
      <c r="E266" s="62"/>
    </row>
    <row r="267" spans="1:5" x14ac:dyDescent="0.3">
      <c r="A267" s="61"/>
      <c r="B267" s="1"/>
      <c r="C267" s="1"/>
      <c r="D267" s="62"/>
      <c r="E267" s="62"/>
    </row>
    <row r="268" spans="1:5" x14ac:dyDescent="0.3">
      <c r="A268" s="61"/>
      <c r="B268" s="1"/>
      <c r="C268" s="1"/>
      <c r="D268" s="62"/>
      <c r="E268" s="62"/>
    </row>
    <row r="269" spans="1:5" x14ac:dyDescent="0.3">
      <c r="A269" s="61"/>
      <c r="B269" s="1"/>
      <c r="C269" s="1"/>
      <c r="D269" s="62"/>
      <c r="E269" s="62"/>
    </row>
    <row r="270" spans="1:5" x14ac:dyDescent="0.3">
      <c r="A270" s="61"/>
      <c r="B270" s="1"/>
      <c r="C270" s="1"/>
      <c r="D270" s="62"/>
      <c r="E270" s="62"/>
    </row>
    <row r="271" spans="1:5" x14ac:dyDescent="0.3">
      <c r="A271" s="61"/>
      <c r="B271" s="1"/>
      <c r="C271" s="1"/>
      <c r="D271" s="62"/>
      <c r="E271" s="62"/>
    </row>
    <row r="272" spans="1:5" x14ac:dyDescent="0.3">
      <c r="A272" s="61"/>
      <c r="B272" s="1"/>
      <c r="C272" s="1"/>
      <c r="D272" s="62"/>
      <c r="E272" s="62"/>
    </row>
    <row r="273" spans="1:5" x14ac:dyDescent="0.3">
      <c r="A273" s="61"/>
      <c r="B273" s="1"/>
      <c r="C273" s="1"/>
      <c r="D273" s="62"/>
      <c r="E273" s="62"/>
    </row>
    <row r="274" spans="1:5" x14ac:dyDescent="0.3">
      <c r="A274" s="61"/>
      <c r="B274" s="1"/>
      <c r="C274" s="1"/>
      <c r="D274" s="62"/>
      <c r="E274" s="62"/>
    </row>
    <row r="275" spans="1:5" x14ac:dyDescent="0.3">
      <c r="A275" s="61"/>
      <c r="B275" s="1"/>
      <c r="C275" s="1"/>
      <c r="D275" s="62"/>
      <c r="E275" s="62"/>
    </row>
    <row r="276" spans="1:5" x14ac:dyDescent="0.3">
      <c r="A276" s="61"/>
      <c r="B276" s="1"/>
      <c r="C276" s="1"/>
      <c r="D276" s="62"/>
      <c r="E276" s="62"/>
    </row>
    <row r="277" spans="1:5" x14ac:dyDescent="0.3">
      <c r="A277" s="61"/>
      <c r="B277" s="1"/>
      <c r="C277" s="1"/>
      <c r="D277" s="62"/>
      <c r="E277" s="62"/>
    </row>
    <row r="278" spans="1:5" x14ac:dyDescent="0.3">
      <c r="A278" s="61"/>
      <c r="B278" s="1"/>
      <c r="C278" s="1"/>
      <c r="D278" s="62"/>
      <c r="E278" s="62"/>
    </row>
    <row r="279" spans="1:5" x14ac:dyDescent="0.3">
      <c r="A279" s="61"/>
      <c r="B279" s="1"/>
      <c r="C279" s="1"/>
      <c r="D279" s="62"/>
      <c r="E279" s="62"/>
    </row>
    <row r="280" spans="1:5" x14ac:dyDescent="0.3">
      <c r="A280" s="61"/>
      <c r="B280" s="1"/>
      <c r="C280" s="1"/>
      <c r="D280" s="62"/>
      <c r="E280" s="62"/>
    </row>
    <row r="281" spans="1:5" x14ac:dyDescent="0.3">
      <c r="A281" s="61"/>
      <c r="B281" s="1"/>
      <c r="C281" s="1"/>
      <c r="D281" s="62"/>
      <c r="E281" s="62"/>
    </row>
    <row r="282" spans="1:5" x14ac:dyDescent="0.3">
      <c r="A282" s="61"/>
      <c r="B282" s="1"/>
      <c r="C282" s="1"/>
      <c r="D282" s="62"/>
      <c r="E282" s="62"/>
    </row>
    <row r="283" spans="1:5" x14ac:dyDescent="0.3">
      <c r="A283" s="61"/>
      <c r="B283" s="1"/>
      <c r="C283" s="1"/>
      <c r="D283" s="62"/>
      <c r="E283" s="62"/>
    </row>
    <row r="284" spans="1:5" x14ac:dyDescent="0.3">
      <c r="A284" s="61"/>
      <c r="B284" s="1"/>
      <c r="C284" s="1"/>
      <c r="D284" s="62"/>
      <c r="E284" s="62"/>
    </row>
    <row r="285" spans="1:5" x14ac:dyDescent="0.3">
      <c r="A285" s="61"/>
      <c r="B285" s="1"/>
      <c r="C285" s="1"/>
      <c r="D285" s="62"/>
      <c r="E285" s="62"/>
    </row>
    <row r="286" spans="1:5" x14ac:dyDescent="0.3">
      <c r="A286" s="61"/>
      <c r="B286" s="1"/>
      <c r="C286" s="1"/>
      <c r="D286" s="62"/>
      <c r="E286" s="62"/>
    </row>
    <row r="287" spans="1:5" x14ac:dyDescent="0.3">
      <c r="A287" s="61"/>
      <c r="B287" s="1"/>
      <c r="C287" s="1"/>
      <c r="D287" s="62"/>
      <c r="E287" s="62"/>
    </row>
    <row r="288" spans="1:5" x14ac:dyDescent="0.3">
      <c r="A288" s="61"/>
      <c r="B288" s="1"/>
      <c r="C288" s="1"/>
      <c r="D288" s="62"/>
      <c r="E288" s="62"/>
    </row>
    <row r="289" spans="1:5" x14ac:dyDescent="0.3">
      <c r="A289" s="61"/>
      <c r="B289" s="1"/>
      <c r="C289" s="1"/>
      <c r="D289" s="62"/>
      <c r="E289" s="62"/>
    </row>
    <row r="290" spans="1:5" x14ac:dyDescent="0.3">
      <c r="A290" s="61"/>
      <c r="B290" s="1"/>
      <c r="C290" s="1"/>
      <c r="D290" s="62"/>
      <c r="E290" s="62"/>
    </row>
    <row r="291" spans="1:5" x14ac:dyDescent="0.3">
      <c r="A291" s="61"/>
      <c r="B291" s="1"/>
      <c r="C291" s="1"/>
      <c r="D291" s="62"/>
      <c r="E291" s="62"/>
    </row>
    <row r="292" spans="1:5" x14ac:dyDescent="0.3">
      <c r="A292" s="61"/>
      <c r="B292" s="1"/>
      <c r="C292" s="1"/>
      <c r="D292" s="62"/>
      <c r="E292" s="62"/>
    </row>
    <row r="293" spans="1:5" x14ac:dyDescent="0.3">
      <c r="A293" s="61"/>
      <c r="B293" s="1"/>
      <c r="C293" s="1"/>
      <c r="D293" s="62"/>
      <c r="E293" s="62"/>
    </row>
    <row r="294" spans="1:5" x14ac:dyDescent="0.3">
      <c r="A294" s="61"/>
      <c r="B294" s="1"/>
      <c r="C294" s="1"/>
      <c r="D294" s="62"/>
      <c r="E294" s="62"/>
    </row>
    <row r="295" spans="1:5" x14ac:dyDescent="0.3">
      <c r="A295" s="61"/>
      <c r="B295" s="1"/>
      <c r="C295" s="1"/>
      <c r="D295" s="62"/>
      <c r="E295" s="62"/>
    </row>
    <row r="296" spans="1:5" x14ac:dyDescent="0.3">
      <c r="A296" s="61"/>
      <c r="B296" s="1"/>
      <c r="C296" s="1"/>
      <c r="D296" s="62"/>
      <c r="E296" s="62"/>
    </row>
    <row r="297" spans="1:5" x14ac:dyDescent="0.3">
      <c r="A297" s="61"/>
      <c r="B297" s="1"/>
      <c r="C297" s="1"/>
      <c r="D297" s="62"/>
      <c r="E297" s="62"/>
    </row>
    <row r="298" spans="1:5" x14ac:dyDescent="0.3">
      <c r="A298" s="61"/>
      <c r="B298" s="1"/>
      <c r="C298" s="1"/>
      <c r="D298" s="62"/>
      <c r="E298" s="62"/>
    </row>
    <row r="299" spans="1:5" x14ac:dyDescent="0.3">
      <c r="A299" s="61"/>
      <c r="B299" s="1"/>
      <c r="C299" s="1"/>
      <c r="D299" s="62"/>
      <c r="E299" s="62"/>
    </row>
    <row r="300" spans="1:5" x14ac:dyDescent="0.3">
      <c r="A300" s="61"/>
      <c r="B300" s="1"/>
      <c r="C300" s="1"/>
      <c r="D300" s="62"/>
      <c r="E300" s="62"/>
    </row>
    <row r="301" spans="1:5" x14ac:dyDescent="0.3">
      <c r="A301" s="61"/>
      <c r="B301" s="1"/>
      <c r="C301" s="1"/>
      <c r="D301" s="62"/>
      <c r="E301" s="62"/>
    </row>
  </sheetData>
  <pageMargins left="0.7" right="0.7" top="0.75" bottom="0.75" header="0.3" footer="0.3"/>
  <pageSetup paperSize="9"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89"/>
  <sheetViews>
    <sheetView workbookViewId="0">
      <pane xSplit="1" ySplit="1" topLeftCell="B183" activePane="bottomRight" state="frozen"/>
      <selection pane="topRight" activeCell="B1" sqref="B1"/>
      <selection pane="bottomLeft" activeCell="A2" sqref="A2"/>
      <selection pane="bottomRight" activeCell="A200" sqref="A200"/>
    </sheetView>
  </sheetViews>
  <sheetFormatPr defaultColWidth="8.88671875" defaultRowHeight="14.4" x14ac:dyDescent="0.3"/>
  <cols>
    <col min="1" max="1" width="12.88671875" style="12" bestFit="1" customWidth="1"/>
    <col min="2" max="2" width="14.6640625" style="12" bestFit="1" customWidth="1"/>
    <col min="3" max="3" width="13.5546875" style="12" bestFit="1" customWidth="1"/>
    <col min="4" max="4" width="15.44140625" style="12" bestFit="1" customWidth="1"/>
    <col min="5" max="5" width="13.88671875" style="12" bestFit="1" customWidth="1"/>
    <col min="6" max="6" width="15.6640625" style="12" bestFit="1" customWidth="1"/>
    <col min="7" max="7" width="16.5546875" style="12" bestFit="1" customWidth="1"/>
    <col min="8" max="8" width="17.33203125" style="12" bestFit="1" customWidth="1"/>
    <col min="9" max="9" width="25.6640625" style="12" bestFit="1" customWidth="1"/>
    <col min="10" max="10" width="15.6640625" style="12" bestFit="1" customWidth="1"/>
    <col min="11" max="11" width="18" style="12" bestFit="1" customWidth="1"/>
    <col min="12" max="12" width="11.6640625" style="18" bestFit="1" customWidth="1"/>
    <col min="13" max="13" width="10.88671875" style="18" bestFit="1" customWidth="1"/>
    <col min="14" max="14" width="21.88671875" style="12" customWidth="1"/>
    <col min="15" max="15" width="22.6640625" style="12" customWidth="1"/>
    <col min="16" max="16384" width="8.88671875" style="12"/>
  </cols>
  <sheetData>
    <row r="1" spans="1:16" s="10" customFormat="1" ht="15.6" thickTop="1" thickBot="1" x14ac:dyDescent="0.35">
      <c r="A1" s="6" t="s">
        <v>43</v>
      </c>
      <c r="B1" s="6" t="s">
        <v>73</v>
      </c>
      <c r="C1" s="6" t="s">
        <v>46</v>
      </c>
      <c r="D1" s="6" t="s">
        <v>220</v>
      </c>
      <c r="E1" s="6" t="s">
        <v>47</v>
      </c>
      <c r="F1" s="6" t="s">
        <v>48</v>
      </c>
      <c r="G1" s="6" t="s">
        <v>49</v>
      </c>
      <c r="H1" s="6" t="s">
        <v>50</v>
      </c>
      <c r="I1" s="6" t="s">
        <v>53</v>
      </c>
      <c r="J1" s="6" t="s">
        <v>51</v>
      </c>
      <c r="K1" s="6" t="s">
        <v>52</v>
      </c>
      <c r="L1" s="7" t="s">
        <v>44</v>
      </c>
      <c r="M1" s="7" t="s">
        <v>45</v>
      </c>
      <c r="N1" s="6" t="s">
        <v>56</v>
      </c>
      <c r="O1" s="8" t="s">
        <v>55</v>
      </c>
      <c r="P1" s="9"/>
    </row>
    <row r="2" spans="1:16" ht="15" thickTop="1" x14ac:dyDescent="0.3">
      <c r="A2" s="11" t="str">
        <f>IF(InputSPP!A2="","",CONCATENATE("MOT",TRIM(InputSPP!A2)))</f>
        <v>MOT1.</v>
      </c>
      <c r="B2" s="12" t="str">
        <f>IF(I2="","",IF(B1="","TITLE",IF((LEN(A2)-LEN(SUBSTITUTE(A2,".","")))&lt;(LEN(A3)-LEN(SUBSTITUTE(A3,".",""))),IF(C2=TRUE,"RADIO","TITLE"),IF(H2="MTC1",VLOOKUP(MID(A2,6,4),Instructions!H$202:J$223,3,FALSE),IF(H2="MTC2, MTC3",VLOOKUP(MID(A2,6,4),Instructions!M$202:P$217,3,FALSE),IF(H2="MTC4",VLOOKUP(MID(A2,6,4),Instructions!R$202:U$208,3,FALSE)))))))</f>
        <v/>
      </c>
      <c r="D2" s="12" t="str">
        <f t="shared" ref="D2" si="0">IF(B2="","",IF(B2="TITLE",IF(B1="TITLE",IF(#REF!="TITLE",D1,MIN(1,IF(ISNUMBER(D1),D1+1,0))),MIN(1,IF(ISNUMBER(D1),D1+1,0))),IF((LEN(A1)-LEN(SUBSTITUTE(A1,".","")))=(LEN(A2)-LEN(SUBSTITUTE(A2,".",""))),D1,IF(LEN(SUBSTITUTE(UPPER(A2),".",""))&gt;LEN(SUBSTITUTE(UPPER(A1),".","")),IF(C2=TRUE,0,MIN(D1+1,3)),IF(C2=TRUE,0,MAX(D1-1,0))))))</f>
        <v/>
      </c>
      <c r="G2" s="13"/>
      <c r="H2" s="14" t="str">
        <f>IF(LEN(A2)=5,"",IF(InputSPP!A2="","",VLOOKUP(VALUE(MID(A2,4,1)),Instructions!D$202:F$204,3,FALSE)))</f>
        <v/>
      </c>
      <c r="I2" s="14" t="str">
        <f>IF(InputSPP!A2="","",IF(LEN(A2)&lt;6,"",IF(H2="MTC1",VLOOKUP(MID(A2,6,4),Instructions!H$202:I$223,2,FALSE),IF(H2="MTC2, MTC3",VLOOKUP(MID(A2,6,4),Instructions!M$202:P$217,2,FALSE),IF(H2="MTC4",VLOOKUP(MID(A2,6,4),Instructions!R$202:U$208,2,FALSE),"iets anders")))))</f>
        <v/>
      </c>
      <c r="J2" s="15" t="str">
        <f ca="1">IF(I2="","",IF(LEN(A2)=7,COUNTIF(N2,"*"&amp;"sanction"&amp;"*") &gt; 0,CELL("contents",INDIRECT(CONCATENATE("J",MATCH(VLOOKUP(LEFT(A2,7),A:A,1,FALSE),A:A,0))))))</f>
        <v/>
      </c>
      <c r="K2" s="13" t="str">
        <f ca="1">IF(I2="","",IF(J2=TRUE,J2,IF(LEN(A2)=7,COUNTIF(N2,"*"&amp;"suspension"&amp;"*") &gt; 0,CELL("contents",INDIRECT(CONCATENATE("K",MATCH(VLOOKUP(LEFT(A2,7),A:A,1,FALSE),A:A,0)))))))</f>
        <v/>
      </c>
      <c r="L2" s="16">
        <f>IF(InputSPP!A2="","",IF(InputSPP!D2="",38626,InputSPP!D2))</f>
        <v>38626</v>
      </c>
      <c r="M2" s="16">
        <f>IF(InputSPP!A2="","",IF(InputSPP!E2="",73050,InputSPP!E2))</f>
        <v>73050</v>
      </c>
      <c r="N2" s="13" t="str">
        <f>IF(InputSPP!A2="","",InputSPP!C2)</f>
        <v>Motivation concernant le droit à l’intégration sociale (Loi du 26 mai 2002)</v>
      </c>
      <c r="O2" s="13" t="str">
        <f>IF(InputSPP!A2="","",InputSPP!B2)</f>
        <v>Motivering inzake het recht op maatschappelijke integratie (Wet van 26 mei 2002)</v>
      </c>
    </row>
    <row r="3" spans="1:16" x14ac:dyDescent="0.3">
      <c r="A3" s="11" t="str">
        <f>IF(InputSPP!A3="","",CONCATENATE("MOT",TRIM(InputSPP!A3)))</f>
        <v>MOT1.1.</v>
      </c>
      <c r="B3" s="12" t="str">
        <f>IF(I3="","",IF(B2="","TITLE",IF((LEN(A3)-LEN(SUBSTITUTE(A3,".","")))&lt;(LEN(A4)-LEN(SUBSTITUTE(A4,".",""))),IF(C3=TRUE,"RADIO","TITLE"),IF(H3="MTC1",VLOOKUP(MID(A3,6,4),Instructions!H$202:J$223,3,FALSE),IF(H3="MTC2, MTC3",VLOOKUP(MID(A3,6,4),Instructions!M$202:P$217,3,FALSE),IF(H3="MTC4",VLOOKUP(MID(A3,6,4),Instructions!R$202:U$208,3,FALSE)))))))</f>
        <v>TITLE</v>
      </c>
      <c r="D3" s="12">
        <f t="shared" ref="D3:D53" si="1">IF(B3="","",IF(B3="TITLE",IF(B2="TITLE",IF(B1="TITLE",D2,MIN(1,IF(ISNUMBER(D2),D2+1,0))),MIN(1,IF(ISNUMBER(D2),D2+1,0))),IF((LEN(A2)-LEN(SUBSTITUTE(A2,".","")))=(LEN(A3)-LEN(SUBSTITUTE(A3,".",""))),D2,IF(LEN(SUBSTITUTE(UPPER(A3),".",""))&gt;LEN(SUBSTITUTE(UPPER(A2),".","")),IF(C3=TRUE,0,MIN(D2+1,3)),IF(C3=TRUE,0,MAX(D2-1,0))))))</f>
        <v>0</v>
      </c>
      <c r="G3" s="13"/>
      <c r="H3" s="14" t="str">
        <f>IF(LEN(A3)=5,"",IF(InputSPP!A3="","",VLOOKUP(VALUE(MID(A3,4,1)),Instructions!D$202:F$204,3,FALSE)))</f>
        <v>MTC1</v>
      </c>
      <c r="I3" s="14" t="str">
        <f>IF(InputSPP!A3="","",IF(LEN(A3)&lt;6,"",IF(H3="MTC1",VLOOKUP(MID(A3,6,4),Instructions!H$202:I$223,2,FALSE),IF(H3="MTC2, MTC3",VLOOKUP(MID(A3,6,4),Instructions!M$202:P$217,2,FALSE),IF(H3="MTC4",VLOOKUP(MID(A3,6,4),Instructions!R$202:U$208,2,FALSE),"iets anders")))))</f>
        <v>DECT5</v>
      </c>
      <c r="J3" s="15" t="b">
        <f ca="1">IF(I3="","",IF(LEN(A3)=7,COUNTIF(N3,"*"&amp;"sanction"&amp;"*") &gt; 0,CELL("contents",INDIRECT(CONCATENATE("J",MATCH(VLOOKUP(LEFT(A3,7),A:A,1,FALSE),A:A,0))))))</f>
        <v>0</v>
      </c>
      <c r="K3" s="13" t="b">
        <f ca="1">IF(I3="","",IF(J3=TRUE,J3,IF(LEN(A3)=7,COUNTIF(N3,"*"&amp;"suspension"&amp;"*") &gt; 0,CELL("contents",INDIRECT(CONCATENATE("K",MATCH(VLOOKUP(LEFT(A3,7),A:A,1,FALSE),A:A,0)))))))</f>
        <v>0</v>
      </c>
      <c r="L3" s="16">
        <f>IF(InputSPP!A3="","",IF(InputSPP!D3="",38626,InputSPP!D3))</f>
        <v>38626</v>
      </c>
      <c r="M3" s="16">
        <f>IF(InputSPP!A3="","",IF(InputSPP!E3="",73050,InputSPP!E3))</f>
        <v>73050</v>
      </c>
      <c r="N3" s="13" t="str">
        <f>IF(InputSPP!A3="","",InputSPP!C3)</f>
        <v xml:space="preserve">La décision de refus </v>
      </c>
      <c r="O3" s="13" t="str">
        <f>IF(InputSPP!A3="","",InputSPP!B3)</f>
        <v xml:space="preserve">De beslissing tot weigering </v>
      </c>
    </row>
    <row r="4" spans="1:16" x14ac:dyDescent="0.3">
      <c r="A4" s="11" t="str">
        <f>IF(InputSPP!A4="","",CONCATENATE("MOT",TRIM(InputSPP!A4)))</f>
        <v>MOT1.1.1.</v>
      </c>
      <c r="B4" s="12" t="str">
        <f>IF(I4="","",IF(B3="","TITLE",IF((LEN(A4)-LEN(SUBSTITUTE(A4,".","")))&lt;(LEN(A5)-LEN(SUBSTITUTE(A5,".",""))),IF(C4=TRUE,"RADIO","TITLE"),IF(H4="MTC1",VLOOKUP(MID(A4,6,4),Instructions!H$202:J$223,3,FALSE),IF(H4="MTC2, MTC3",VLOOKUP(MID(A4,6,4),Instructions!M$202:P$217,3,FALSE),IF(H4="MTC4",VLOOKUP(MID(A4,6,4),Instructions!R$202:U$208,3,FALSE)))))))</f>
        <v>TITLE</v>
      </c>
      <c r="D4" s="12">
        <f t="shared" si="1"/>
        <v>1</v>
      </c>
      <c r="G4" s="13"/>
      <c r="H4" s="14" t="str">
        <f>IF(LEN(A4)=5,"",IF(InputSPP!A4="","",VLOOKUP(VALUE(MID(A4,4,1)),Instructions!D$202:F$204,3,FALSE)))</f>
        <v>MTC1</v>
      </c>
      <c r="I4" s="14" t="str">
        <f>IF(InputSPP!A4="","",IF(LEN(A4)&lt;6,"",IF(H4="MTC1",VLOOKUP(MID(A4,6,4),Instructions!H$202:I$223,2,FALSE),IF(H4="MTC2, MTC3",VLOOKUP(MID(A4,6,4),Instructions!M$202:P$217,2,FALSE),IF(H4="MTC4",VLOOKUP(MID(A4,6,4),Instructions!R$202:U$208,2,FALSE),"iets anders")))))</f>
        <v>DECT5</v>
      </c>
      <c r="J4" s="15" t="b">
        <f t="shared" ref="J4:J67" ca="1" si="2">IF(I4="","",IF(LEN(A4)=7,COUNTIF(N4,"*"&amp;"sanction"&amp;"*") &gt; 0,CELL("contents",INDIRECT(CONCATENATE("J",MATCH(VLOOKUP(LEFT(A4,7),A:A,1,FALSE),A:A,0))))))</f>
        <v>0</v>
      </c>
      <c r="K4" s="13" t="b">
        <f t="shared" ref="K4:K67" ca="1" si="3">IF(I4="","",IF(J4=TRUE,J4,IF(LEN(A4)=7,COUNTIF(N4,"*"&amp;"suspension"&amp;"*") &gt; 0,CELL("contents",INDIRECT(CONCATENATE("K",MATCH(VLOOKUP(LEFT(A4,7),A:A,1,FALSE),A:A,0)))))))</f>
        <v>0</v>
      </c>
      <c r="L4" s="16">
        <f>IF(InputSPP!A4="","",IF(InputSPP!D4="",38626,InputSPP!D4))</f>
        <v>38626</v>
      </c>
      <c r="M4" s="16">
        <f>IF(InputSPP!A4="","",IF(InputSPP!E4="",73050,InputSPP!E4))</f>
        <v>73050</v>
      </c>
      <c r="N4" s="13" t="str">
        <f>IF(InputSPP!A4="","",InputSPP!C4)</f>
        <v>Pas droit à l’intégration sociale, parce que les conditions d’octroi ne sont pas remplies</v>
      </c>
      <c r="O4" s="13" t="str">
        <f>IF(InputSPP!A4="","",InputSPP!B4)</f>
        <v xml:space="preserve">Geen recht op maatschappelijke integratie, want niet voldaan aan de toekenningsvoorwaarden </v>
      </c>
    </row>
    <row r="5" spans="1:16" x14ac:dyDescent="0.3">
      <c r="A5" s="11" t="str">
        <f>IF(InputSPP!A5="","",CONCATENATE("MOT",TRIM(InputSPP!A5)))</f>
        <v>MOT1.1.1.1.</v>
      </c>
      <c r="B5" s="12" t="str">
        <f>IF(I5="","",IF(B4="","TITLE",IF((LEN(A5)-LEN(SUBSTITUTE(A5,".","")))&lt;(LEN(A6)-LEN(SUBSTITUTE(A6,".",""))),IF(C5=TRUE,"RADIO","TITLE"),IF(H5="MTC1",VLOOKUP(MID(A5,6,4),Instructions!H$202:J$223,3,FALSE),IF(H5="MTC2, MTC3",VLOOKUP(MID(A5,6,4),Instructions!M$202:P$217,3,FALSE),IF(H5="MTC4",VLOOKUP(MID(A5,6,4),Instructions!R$202:U$208,3,FALSE)))))))</f>
        <v>CHECKBOX</v>
      </c>
      <c r="D5" s="12">
        <f t="shared" si="1"/>
        <v>2</v>
      </c>
      <c r="G5" s="13"/>
      <c r="H5" s="14" t="str">
        <f>IF(LEN(A5)=5,"",IF(InputSPP!A5="","",VLOOKUP(VALUE(MID(A5,4,1)),Instructions!D$202:F$204,3,FALSE)))</f>
        <v>MTC1</v>
      </c>
      <c r="I5" s="14" t="str">
        <f>IF(InputSPP!A5="","",IF(LEN(A5)&lt;6,"",IF(H5="MTC1",VLOOKUP(MID(A5,6,4),Instructions!H$202:I$223,2,FALSE),IF(H5="MTC2, MTC3",VLOOKUP(MID(A5,6,4),Instructions!M$202:P$217,2,FALSE),IF(H5="MTC4",VLOOKUP(MID(A5,6,4),Instructions!R$202:U$208,2,FALSE),"iets anders")))))</f>
        <v>DECT5</v>
      </c>
      <c r="J5" s="15" t="b">
        <f t="shared" ca="1" si="2"/>
        <v>0</v>
      </c>
      <c r="K5" s="13" t="b">
        <f t="shared" ca="1" si="3"/>
        <v>0</v>
      </c>
      <c r="L5" s="16">
        <f>IF(InputSPP!A5="","",IF(InputSPP!D5="",38626,InputSPP!D5))</f>
        <v>38626</v>
      </c>
      <c r="M5" s="16">
        <f>IF(InputSPP!A5="","",IF(InputSPP!E5="",73050,InputSPP!E5))</f>
        <v>73050</v>
      </c>
      <c r="N5" s="13" t="str">
        <f>IF(InputSPP!A5="","",InputSPP!C5)</f>
        <v>Pas droit à l'intégration sociale, parce que la condition de résidence n’est pas remplie (résidence habituelle et effective en Belgique) (art. 3, 1°)</v>
      </c>
      <c r="O5" s="13" t="str">
        <f>IF(InputSPP!A5="","",InputSPP!B5)</f>
        <v>Geen recht op maatschappelijke integratie, want niet voldaan aan de verblijfsvoorwaarde (gewone en werkelijke verblijfplaats in België) (art. 3, 1°)</v>
      </c>
    </row>
    <row r="6" spans="1:16" x14ac:dyDescent="0.3">
      <c r="A6" s="11" t="str">
        <f>IF(InputSPP!A6="","",CONCATENATE("MOT",TRIM(InputSPP!A6)))</f>
        <v>MOT1.1.1.2.</v>
      </c>
      <c r="B6" s="12" t="str">
        <f>IF(I6="","",IF(B5="","TITLE",IF((LEN(A6)-LEN(SUBSTITUTE(A6,".","")))&lt;(LEN(A7)-LEN(SUBSTITUTE(A7,".",""))),IF(C6=TRUE,"RADIO","TITLE"),IF(H6="MTC1",VLOOKUP(MID(A6,6,4),Instructions!H$202:J$223,3,FALSE),IF(H6="MTC2, MTC3",VLOOKUP(MID(A6,6,4),Instructions!M$202:P$217,3,FALSE),IF(H6="MTC4",VLOOKUP(MID(A6,6,4),Instructions!R$202:U$208,3,FALSE)))))))</f>
        <v>CHECKBOX</v>
      </c>
      <c r="D6" s="12">
        <f t="shared" si="1"/>
        <v>2</v>
      </c>
      <c r="G6" s="13"/>
      <c r="H6" s="14" t="str">
        <f>IF(LEN(A6)=5,"",IF(InputSPP!A6="","",VLOOKUP(VALUE(MID(A6,4,1)),Instructions!D$202:F$204,3,FALSE)))</f>
        <v>MTC1</v>
      </c>
      <c r="I6" s="14" t="str">
        <f>IF(InputSPP!A6="","",IF(LEN(A6)&lt;6,"",IF(H6="MTC1",VLOOKUP(MID(A6,6,4),Instructions!H$202:I$223,2,FALSE),IF(H6="MTC2, MTC3",VLOOKUP(MID(A6,6,4),Instructions!M$202:P$217,2,FALSE),IF(H6="MTC4",VLOOKUP(MID(A6,6,4),Instructions!R$202:U$208,2,FALSE),"iets anders")))))</f>
        <v>DECT5</v>
      </c>
      <c r="J6" s="15" t="b">
        <f t="shared" ca="1" si="2"/>
        <v>0</v>
      </c>
      <c r="K6" s="13" t="b">
        <f t="shared" ca="1" si="3"/>
        <v>0</v>
      </c>
      <c r="L6" s="16">
        <f>IF(InputSPP!A6="","",IF(InputSPP!D6="",38626,InputSPP!D6))</f>
        <v>38626</v>
      </c>
      <c r="M6" s="16">
        <f>IF(InputSPP!A6="","",IF(InputSPP!E6="",73050,InputSPP!E6))</f>
        <v>73050</v>
      </c>
      <c r="N6" s="13" t="str">
        <f>IF(InputSPP!A6="","",InputSPP!C6)</f>
        <v>Pas droit à l’intégration sociale, parce que la condition d'âge n’est pas remplie (majeur ou assimilé à un majeur) (art. 3, 2° ; art. 7)</v>
      </c>
      <c r="O6" s="13" t="str">
        <f>IF(InputSPP!A6="","",InputSPP!B6)</f>
        <v>Geen recht op maatschappelijke integratie, want niet voldaan aan de leeftijdsvoorwaarde  (meerderjarig of hiermee gelijkgesteld) (art. 3, 2° ; art. 7)</v>
      </c>
    </row>
    <row r="7" spans="1:16" x14ac:dyDescent="0.3">
      <c r="A7" s="11" t="str">
        <f>IF(InputSPP!A7="","",CONCATENATE("MOT",TRIM(InputSPP!A7)))</f>
        <v>MOT1.1.1.3.</v>
      </c>
      <c r="B7" s="12" t="str">
        <f>IF(I7="","",IF(B6="","TITLE",IF((LEN(A7)-LEN(SUBSTITUTE(A7,".","")))&lt;(LEN(A8)-LEN(SUBSTITUTE(A8,".",""))),IF(C7=TRUE,"RADIO","TITLE"),IF(H7="MTC1",VLOOKUP(MID(A7,6,4),Instructions!H$202:J$223,3,FALSE),IF(H7="MTC2, MTC3",VLOOKUP(MID(A7,6,4),Instructions!M$202:P$217,3,FALSE),IF(H7="MTC4",VLOOKUP(MID(A7,6,4),Instructions!R$202:U$208,3,FALSE)))))))</f>
        <v>CHECKBOX</v>
      </c>
      <c r="D7" s="12">
        <f t="shared" si="1"/>
        <v>2</v>
      </c>
      <c r="G7" s="13"/>
      <c r="H7" s="14" t="str">
        <f>IF(LEN(A7)=5,"",IF(InputSPP!A7="","",VLOOKUP(VALUE(MID(A7,4,1)),Instructions!D$202:F$204,3,FALSE)))</f>
        <v>MTC1</v>
      </c>
      <c r="I7" s="14" t="str">
        <f>IF(InputSPP!A7="","",IF(LEN(A7)&lt;6,"",IF(H7="MTC1",VLOOKUP(MID(A7,6,4),Instructions!H$202:I$223,2,FALSE),IF(H7="MTC2, MTC3",VLOOKUP(MID(A7,6,4),Instructions!M$202:P$217,2,FALSE),IF(H7="MTC4",VLOOKUP(MID(A7,6,4),Instructions!R$202:U$208,2,FALSE),"iets anders")))))</f>
        <v>DECT5</v>
      </c>
      <c r="J7" s="15" t="b">
        <f t="shared" ca="1" si="2"/>
        <v>0</v>
      </c>
      <c r="K7" s="13" t="b">
        <f t="shared" ca="1" si="3"/>
        <v>0</v>
      </c>
      <c r="L7" s="16">
        <f>IF(InputSPP!A7="","",IF(InputSPP!D7="",38626,InputSPP!D7))</f>
        <v>38626</v>
      </c>
      <c r="M7" s="16">
        <f>IF(InputSPP!A7="","",IF(InputSPP!E7="",73050,InputSPP!E7))</f>
        <v>73050</v>
      </c>
      <c r="N7" s="13" t="str">
        <f>IF(InputSPP!A7="","",InputSPP!C7)</f>
        <v>Pas droit à l’intégration sociale, parce que la condition de nationalité n’est pas remplie (art. 3, 3°)</v>
      </c>
      <c r="O7" s="13" t="str">
        <f>IF(InputSPP!A7="","",InputSPP!B7)</f>
        <v xml:space="preserve">Geen recht op maatschappelijke integratie, want niet voldaan aan de nationaliteitsvoorwaarde (art. 3, 3°) </v>
      </c>
    </row>
    <row r="8" spans="1:16" x14ac:dyDescent="0.3">
      <c r="A8" s="11" t="str">
        <f>IF(InputSPP!A8="","",CONCATENATE("MOT",TRIM(InputSPP!A8)))</f>
        <v>MOT1.1.1.4.</v>
      </c>
      <c r="B8" s="12" t="str">
        <f>IF(I8="","",IF(B7="","TITLE",IF((LEN(A8)-LEN(SUBSTITUTE(A8,".","")))&lt;(LEN(A9)-LEN(SUBSTITUTE(A9,".",""))),IF(C8=TRUE,"RADIO","TITLE"),IF(H8="MTC1",VLOOKUP(MID(A8,6,4),Instructions!H$202:J$223,3,FALSE),IF(H8="MTC2, MTC3",VLOOKUP(MID(A8,6,4),Instructions!M$202:P$217,3,FALSE),IF(H8="MTC4",VLOOKUP(MID(A8,6,4),Instructions!R$202:U$208,3,FALSE)))))))</f>
        <v>CHECKBOX</v>
      </c>
      <c r="D8" s="12">
        <f t="shared" si="1"/>
        <v>2</v>
      </c>
      <c r="G8" s="13"/>
      <c r="H8" s="14" t="str">
        <f>IF(LEN(A8)=5,"",IF(InputSPP!A8="","",VLOOKUP(VALUE(MID(A8,4,1)),Instructions!D$202:F$204,3,FALSE)))</f>
        <v>MTC1</v>
      </c>
      <c r="I8" s="14" t="str">
        <f>IF(InputSPP!A8="","",IF(LEN(A8)&lt;6,"",IF(H8="MTC1",VLOOKUP(MID(A8,6,4),Instructions!H$202:I$223,2,FALSE),IF(H8="MTC2, MTC3",VLOOKUP(MID(A8,6,4),Instructions!M$202:P$217,2,FALSE),IF(H8="MTC4",VLOOKUP(MID(A8,6,4),Instructions!R$202:U$208,2,FALSE),"iets anders")))))</f>
        <v>DECT5</v>
      </c>
      <c r="J8" s="15" t="b">
        <f t="shared" ca="1" si="2"/>
        <v>0</v>
      </c>
      <c r="K8" s="13" t="b">
        <f t="shared" ca="1" si="3"/>
        <v>0</v>
      </c>
      <c r="L8" s="16">
        <f>IF(InputSPP!A8="","",IF(InputSPP!D8="",38626,InputSPP!D8))</f>
        <v>38626</v>
      </c>
      <c r="M8" s="16">
        <f>IF(InputSPP!A8="","",IF(InputSPP!E8="",73050,InputSPP!E8))</f>
        <v>73050</v>
      </c>
      <c r="N8" s="13" t="str">
        <f>IF(InputSPP!A8="","",InputSPP!C8)</f>
        <v>Pas droit à l’intégration sociale, parce que la condition des ressources insuffisantes n’est pas remplie (art. 3, 4°; art.16)</v>
      </c>
      <c r="O8" s="13" t="str">
        <f>IF(InputSPP!A8="","",InputSPP!B8)</f>
        <v>Geen recht op maatschappelijke integratie, want niet voldaan aan de voorwaarde van ontoereikende bestaansmiddelen (art. 3, 4°; art. 16)</v>
      </c>
    </row>
    <row r="9" spans="1:16" x14ac:dyDescent="0.3">
      <c r="A9" s="11" t="str">
        <f>IF(InputSPP!A9="","",CONCATENATE("MOT",TRIM(InputSPP!A9)))</f>
        <v>MOT1.1.1.5.</v>
      </c>
      <c r="B9" s="12" t="str">
        <f>IF(I9="","",IF(B8="","TITLE",IF((LEN(A9)-LEN(SUBSTITUTE(A9,".","")))&lt;(LEN(A10)-LEN(SUBSTITUTE(A10,".",""))),IF(C9=TRUE,"RADIO","TITLE"),IF(H9="MTC1",VLOOKUP(MID(A9,6,4),Instructions!H$202:J$223,3,FALSE),IF(H9="MTC2, MTC3",VLOOKUP(MID(A9,6,4),Instructions!M$202:P$217,3,FALSE),IF(H9="MTC4",VLOOKUP(MID(A9,6,4),Instructions!R$202:U$208,3,FALSE)))))))</f>
        <v>CHECKBOX</v>
      </c>
      <c r="D9" s="12">
        <f t="shared" si="1"/>
        <v>2</v>
      </c>
      <c r="G9" s="13"/>
      <c r="H9" s="14" t="str">
        <f>IF(LEN(A9)=5,"",IF(InputSPP!A9="","",VLOOKUP(VALUE(MID(A9,4,1)),Instructions!D$202:F$204,3,FALSE)))</f>
        <v>MTC1</v>
      </c>
      <c r="I9" s="14" t="str">
        <f>IF(InputSPP!A9="","",IF(LEN(A9)&lt;6,"",IF(H9="MTC1",VLOOKUP(MID(A9,6,4),Instructions!H$202:I$223,2,FALSE),IF(H9="MTC2, MTC3",VLOOKUP(MID(A9,6,4),Instructions!M$202:P$217,2,FALSE),IF(H9="MTC4",VLOOKUP(MID(A9,6,4),Instructions!R$202:U$208,2,FALSE),"iets anders")))))</f>
        <v>DECT5</v>
      </c>
      <c r="J9" s="15" t="b">
        <f t="shared" ca="1" si="2"/>
        <v>0</v>
      </c>
      <c r="K9" s="13" t="b">
        <f t="shared" ca="1" si="3"/>
        <v>0</v>
      </c>
      <c r="L9" s="16">
        <f>IF(InputSPP!A9="","",IF(InputSPP!D9="",38626,InputSPP!D9))</f>
        <v>38626</v>
      </c>
      <c r="M9" s="16">
        <f>IF(InputSPP!A9="","",IF(InputSPP!E9="",73050,InputSPP!E9))</f>
        <v>73050</v>
      </c>
      <c r="N9" s="13" t="str">
        <f>IF(InputSPP!A9="","",InputSPP!C9)</f>
        <v>Pas droit à l’intégration sociale, parce que la condition de la disposition à travailler n’est pas remplie et qu’il n’y a pas de raisons de santé ou d'équité (art. 3, 5°)</v>
      </c>
      <c r="O9" s="13" t="str">
        <f>IF(InputSPP!A9="","",InputSPP!B9)</f>
        <v>Geen recht op maatschappelijke integratie, want niet voldaan aan de voorwaarde van werkbereidheid en er zijn geen gezondheids- of billijkheidsredenen (art. 3, 5°)</v>
      </c>
    </row>
    <row r="10" spans="1:16" x14ac:dyDescent="0.3">
      <c r="A10" s="11" t="str">
        <f>IF(InputSPP!A10="","",CONCATENATE("MOT",TRIM(InputSPP!A10)))</f>
        <v>MOT1.1.1.6.</v>
      </c>
      <c r="B10" s="12" t="str">
        <f>IF(I10="","",IF(B9="","TITLE",IF((LEN(A10)-LEN(SUBSTITUTE(A10,".","")))&lt;(LEN(A11)-LEN(SUBSTITUTE(A11,".",""))),IF(C10=TRUE,"RADIO","TITLE"),IF(H10="MTC1",VLOOKUP(MID(A10,6,4),Instructions!H$202:J$223,3,FALSE),IF(H10="MTC2, MTC3",VLOOKUP(MID(A10,6,4),Instructions!M$202:P$217,3,FALSE),IF(H10="MTC4",VLOOKUP(MID(A10,6,4),Instructions!R$202:U$208,3,FALSE)))))))</f>
        <v>CHECKBOX</v>
      </c>
      <c r="D10" s="12">
        <f t="shared" si="1"/>
        <v>2</v>
      </c>
      <c r="G10" s="13"/>
      <c r="H10" s="14" t="str">
        <f>IF(LEN(A10)=5,"",IF(InputSPP!A10="","",VLOOKUP(VALUE(MID(A10,4,1)),Instructions!D$202:F$204,3,FALSE)))</f>
        <v>MTC1</v>
      </c>
      <c r="I10" s="14" t="str">
        <f>IF(InputSPP!A10="","",IF(LEN(A10)&lt;6,"",IF(H10="MTC1",VLOOKUP(MID(A10,6,4),Instructions!H$202:I$223,2,FALSE),IF(H10="MTC2, MTC3",VLOOKUP(MID(A10,6,4),Instructions!M$202:P$217,2,FALSE),IF(H10="MTC4",VLOOKUP(MID(A10,6,4),Instructions!R$202:U$208,2,FALSE),"iets anders")))))</f>
        <v>DECT5</v>
      </c>
      <c r="J10" s="15" t="b">
        <f t="shared" ca="1" si="2"/>
        <v>0</v>
      </c>
      <c r="K10" s="13" t="b">
        <f t="shared" ca="1" si="3"/>
        <v>0</v>
      </c>
      <c r="L10" s="16">
        <f>IF(InputSPP!A10="","",IF(InputSPP!D10="",38626,InputSPP!D10))</f>
        <v>38626</v>
      </c>
      <c r="M10" s="16">
        <f>IF(InputSPP!A10="","",IF(InputSPP!E10="",73050,InputSPP!E10))</f>
        <v>73050</v>
      </c>
      <c r="N10" s="13" t="str">
        <f>IF(InputSPP!A10="","",InputSPP!C10)</f>
        <v>Pas droit à l’intégration sociale, parce que le demandeur ne fait pas valoir ses droits à des prestations en vertu de la législation sociale belge et étrangère (art. 3, 6°)</v>
      </c>
      <c r="O10" s="13" t="str">
        <f>IF(InputSPP!A10="","",InputSPP!B10)</f>
        <v>Geen recht op maatschappelijke integratie, want rechten niet laten gelden op uitkeringen krachtens de Belgische of buitenlandse sociale wetgeving  (art. 3, 6°)</v>
      </c>
    </row>
    <row r="11" spans="1:16" x14ac:dyDescent="0.3">
      <c r="A11" s="11" t="str">
        <f>IF(InputSPP!A11="","",CONCATENATE("MOT",TRIM(InputSPP!A11)))</f>
        <v>MOT1.1.1.7.</v>
      </c>
      <c r="B11" s="12" t="str">
        <f>IF(I11="","",IF(B10="","TITLE",IF((LEN(A11)-LEN(SUBSTITUTE(A11,".","")))&lt;(LEN(A12)-LEN(SUBSTITUTE(A12,".",""))),IF(C11=TRUE,"RADIO","TITLE"),IF(H11="MTC1",VLOOKUP(MID(A11,6,4),Instructions!H$202:J$223,3,FALSE),IF(H11="MTC2, MTC3",VLOOKUP(MID(A11,6,4),Instructions!M$202:P$217,3,FALSE),IF(H11="MTC4",VLOOKUP(MID(A11,6,4),Instructions!R$202:U$208,3,FALSE)))))))</f>
        <v>CHECKBOX</v>
      </c>
      <c r="D11" s="12">
        <f t="shared" si="1"/>
        <v>2</v>
      </c>
      <c r="G11" s="13"/>
      <c r="H11" s="14" t="str">
        <f>IF(LEN(A11)=5,"",IF(InputSPP!A11="","",VLOOKUP(VALUE(MID(A11,4,1)),Instructions!D$202:F$204,3,FALSE)))</f>
        <v>MTC1</v>
      </c>
      <c r="I11" s="14" t="str">
        <f>IF(InputSPP!A11="","",IF(LEN(A11)&lt;6,"",IF(H11="MTC1",VLOOKUP(MID(A11,6,4),Instructions!H$202:I$223,2,FALSE),IF(H11="MTC2, MTC3",VLOOKUP(MID(A11,6,4),Instructions!M$202:P$217,2,FALSE),IF(H11="MTC4",VLOOKUP(MID(A11,6,4),Instructions!R$202:U$208,2,FALSE),"iets anders")))))</f>
        <v>DECT5</v>
      </c>
      <c r="J11" s="15" t="b">
        <f t="shared" ca="1" si="2"/>
        <v>0</v>
      </c>
      <c r="K11" s="13" t="b">
        <f t="shared" ca="1" si="3"/>
        <v>0</v>
      </c>
      <c r="L11" s="16">
        <f>IF(InputSPP!A11="","",IF(InputSPP!D11="",38626,InputSPP!D11))</f>
        <v>38626</v>
      </c>
      <c r="M11" s="16">
        <f>IF(InputSPP!A11="","",IF(InputSPP!E11="",73050,InputSPP!E11))</f>
        <v>73050</v>
      </c>
      <c r="N11" s="13" t="str">
        <f>IF(InputSPP!A11="","",InputSPP!C11)</f>
        <v>Pas droit à l’intégration sociale, parce que le demandeur ne fait pas valoir ses droits à l'égard des débiteurs d’aliments (art. 4)</v>
      </c>
      <c r="O11" s="13" t="str">
        <f>IF(InputSPP!A11="","",InputSPP!B11)</f>
        <v>Geen recht op maatschappelijke integratie, want rechten niet laten gelden op onderhoudsgeld (art. 4)</v>
      </c>
    </row>
    <row r="12" spans="1:16" x14ac:dyDescent="0.3">
      <c r="A12" s="11" t="str">
        <f>IF(InputSPP!A12="","",CONCATENATE("MOT",TRIM(InputSPP!A12)))</f>
        <v>MOT1.1.2.</v>
      </c>
      <c r="B12" s="12" t="str">
        <f>IF(I12="","",IF(B11="","TITLE",IF((LEN(A12)-LEN(SUBSTITUTE(A12,".","")))&lt;(LEN(A13)-LEN(SUBSTITUTE(A13,".",""))),IF(C12=TRUE,"RADIO","TITLE"),IF(H12="MTC1",VLOOKUP(MID(A12,6,4),Instructions!H$202:J$223,3,FALSE),IF(H12="MTC2, MTC3",VLOOKUP(MID(A12,6,4),Instructions!M$202:P$217,3,FALSE),IF(H12="MTC4",VLOOKUP(MID(A12,6,4),Instructions!R$202:U$208,3,FALSE)))))))</f>
        <v>CHECKBOX</v>
      </c>
      <c r="D12" s="12">
        <f t="shared" si="1"/>
        <v>1</v>
      </c>
      <c r="G12" s="13"/>
      <c r="H12" s="14" t="str">
        <f>IF(LEN(A12)=5,"",IF(InputSPP!A12="","",VLOOKUP(VALUE(MID(A12,4,1)),Instructions!D$202:F$204,3,FALSE)))</f>
        <v>MTC1</v>
      </c>
      <c r="I12" s="14" t="str">
        <f>IF(InputSPP!A12="","",IF(LEN(A12)&lt;6,"",IF(H12="MTC1",VLOOKUP(MID(A12,6,4),Instructions!H$202:I$223,2,FALSE),IF(H12="MTC2, MTC3",VLOOKUP(MID(A12,6,4),Instructions!M$202:P$217,2,FALSE),IF(H12="MTC4",VLOOKUP(MID(A12,6,4),Instructions!R$202:U$208,2,FALSE),"iets anders")))))</f>
        <v>DECT5</v>
      </c>
      <c r="J12" s="15" t="b">
        <f t="shared" ca="1" si="2"/>
        <v>0</v>
      </c>
      <c r="K12" s="13" t="b">
        <f t="shared" ca="1" si="3"/>
        <v>0</v>
      </c>
      <c r="L12" s="16">
        <f>IF(InputSPP!A12="","",IF(InputSPP!D12="",38626,InputSPP!D12))</f>
        <v>38626</v>
      </c>
      <c r="M12" s="16">
        <f>IF(InputSPP!A12="","",IF(InputSPP!E12="",73050,InputSPP!E12))</f>
        <v>73050</v>
      </c>
      <c r="N12" s="13" t="str">
        <f>IF(InputSPP!A12="","",InputSPP!C12)</f>
        <v>Pas droit à l'intégration sociale, parce que pas assez d’information concernant les conditions d’octroi à cause de non-collaboration de l’intéressé (art. 19, § 2)</v>
      </c>
      <c r="O12" s="13" t="str">
        <f>IF(InputSPP!A12="","",InputSPP!B12)</f>
        <v>Geen recht op maatschappelijke integratie, want onvoldoende informatie inzake de toekenningsvoorwaarden ten gevolge van het gebrek aan medewerking van betrokkene (art. 19, § 2)</v>
      </c>
    </row>
    <row r="13" spans="1:16" x14ac:dyDescent="0.3">
      <c r="A13" s="11" t="str">
        <f>IF(InputSPP!A13="","",CONCATENATE("MOT",TRIM(InputSPP!A13)))</f>
        <v>MOT1.1.3.</v>
      </c>
      <c r="B13" s="12" t="str">
        <f>IF(I13="","",IF(B12="","TITLE",IF((LEN(A13)-LEN(SUBSTITUTE(A13,".","")))&lt;(LEN(A14)-LEN(SUBSTITUTE(A14,".",""))),IF(C13=TRUE,"RADIO","TITLE"),IF(H13="MTC1",VLOOKUP(MID(A13,6,4),Instructions!H$202:J$223,3,FALSE),IF(H13="MTC2, MTC3",VLOOKUP(MID(A13,6,4),Instructions!M$202:P$217,3,FALSE),IF(H13="MTC4",VLOOKUP(MID(A13,6,4),Instructions!R$202:U$208,3,FALSE)))))))</f>
        <v>TITLE</v>
      </c>
      <c r="D13" s="12">
        <f t="shared" si="1"/>
        <v>1</v>
      </c>
      <c r="G13" s="13"/>
      <c r="H13" s="14" t="str">
        <f>IF(LEN(A13)=5,"",IF(InputSPP!A13="","",VLOOKUP(VALUE(MID(A13,4,1)),Instructions!D$202:F$204,3,FALSE)))</f>
        <v>MTC1</v>
      </c>
      <c r="I13" s="14" t="str">
        <f>IF(InputSPP!A13="","",IF(LEN(A13)&lt;6,"",IF(H13="MTC1",VLOOKUP(MID(A13,6,4),Instructions!H$202:I$223,2,FALSE),IF(H13="MTC2, MTC3",VLOOKUP(MID(A13,6,4),Instructions!M$202:P$217,2,FALSE),IF(H13="MTC4",VLOOKUP(MID(A13,6,4),Instructions!R$202:U$208,2,FALSE),"iets anders")))))</f>
        <v>DECT5</v>
      </c>
      <c r="J13" s="15" t="b">
        <f t="shared" ca="1" si="2"/>
        <v>0</v>
      </c>
      <c r="K13" s="13" t="b">
        <f t="shared" ca="1" si="3"/>
        <v>0</v>
      </c>
      <c r="L13" s="16">
        <f>IF(InputSPP!A13="","",IF(InputSPP!D13="",38626,InputSPP!D13))</f>
        <v>38626</v>
      </c>
      <c r="M13" s="16">
        <f>IF(InputSPP!A13="","",IF(InputSPP!E13="",73050,InputSPP!E13))</f>
        <v>73050</v>
      </c>
      <c r="N13" s="13" t="str">
        <f>IF(InputSPP!A13="","",InputSPP!C13)</f>
        <v>Pas droit à une prime d'installation, parce que les conditions particulières ne sont pas remplies</v>
      </c>
      <c r="O13" s="13" t="str">
        <f>IF(InputSPP!A13="","",InputSPP!B13)</f>
        <v>Geen recht op een installatiepremie, want niet voldaan aan de bijzondere voorwaarden</v>
      </c>
    </row>
    <row r="14" spans="1:16" x14ac:dyDescent="0.3">
      <c r="A14" s="11" t="str">
        <f>IF(InputSPP!A14="","",CONCATENATE("MOT",TRIM(InputSPP!A14)))</f>
        <v>MOT1.1.3.1.</v>
      </c>
      <c r="B14" s="12" t="str">
        <f>IF(I14="","",IF(B13="","TITLE",IF((LEN(A14)-LEN(SUBSTITUTE(A14,".","")))&lt;(LEN(A15)-LEN(SUBSTITUTE(A15,".",""))),IF(C14=TRUE,"RADIO","TITLE"),IF(H14="MTC1",VLOOKUP(MID(A14,6,4),Instructions!H$202:J$223,3,FALSE),IF(H14="MTC2, MTC3",VLOOKUP(MID(A14,6,4),Instructions!M$202:P$217,3,FALSE),IF(H14="MTC4",VLOOKUP(MID(A14,6,4),Instructions!R$202:U$208,3,FALSE)))))))</f>
        <v>CHECKBOX</v>
      </c>
      <c r="D14" s="12">
        <f t="shared" si="1"/>
        <v>2</v>
      </c>
      <c r="G14" s="13"/>
      <c r="H14" s="14" t="str">
        <f>IF(LEN(A14)=5,"",IF(InputSPP!A14="","",VLOOKUP(VALUE(MID(A14,4,1)),Instructions!D$202:F$204,3,FALSE)))</f>
        <v>MTC1</v>
      </c>
      <c r="I14" s="14" t="str">
        <f>IF(InputSPP!A14="","",IF(LEN(A14)&lt;6,"",IF(H14="MTC1",VLOOKUP(MID(A14,6,4),Instructions!H$202:I$223,2,FALSE),IF(H14="MTC2, MTC3",VLOOKUP(MID(A14,6,4),Instructions!M$202:P$217,2,FALSE),IF(H14="MTC4",VLOOKUP(MID(A14,6,4),Instructions!R$202:U$208,2,FALSE),"iets anders")))))</f>
        <v>DECT5</v>
      </c>
      <c r="J14" s="15" t="b">
        <f t="shared" ca="1" si="2"/>
        <v>0</v>
      </c>
      <c r="K14" s="13" t="b">
        <f t="shared" ca="1" si="3"/>
        <v>0</v>
      </c>
      <c r="L14" s="16">
        <f>IF(InputSPP!A14="","",IF(InputSPP!D14="",38626,InputSPP!D14))</f>
        <v>38626</v>
      </c>
      <c r="M14" s="16">
        <f>IF(InputSPP!A14="","",IF(InputSPP!E14="",73050,InputSPP!E14))</f>
        <v>73050</v>
      </c>
      <c r="N14" s="13" t="str">
        <f>IF(InputSPP!A14="","",InputSPP!C14)</f>
        <v>Pas droit à une prime d'installation, parce que le demandeur ne perd pas la qualité de sans-abri en occupant un logement qui sert de résidence principale (art. 14, § 3)</v>
      </c>
      <c r="O14" s="13" t="str">
        <f>IF(InputSPP!A14="","",InputSPP!B14)</f>
        <v>Geen recht op een installatiepremie, want betrokkene verliest niet de hoedanigheid van dakloze door een woonst te betrekken die als hoofdverblijfplaats dient (art. 14, § 3)</v>
      </c>
    </row>
    <row r="15" spans="1:16" x14ac:dyDescent="0.3">
      <c r="A15" s="11" t="str">
        <f>IF(InputSPP!A15="","",CONCATENATE("MOT",TRIM(InputSPP!A15)))</f>
        <v>MOT1.1.3.2.</v>
      </c>
      <c r="B15" s="12" t="str">
        <f>IF(I15="","",IF(B14="","TITLE",IF((LEN(A15)-LEN(SUBSTITUTE(A15,".","")))&lt;(LEN(A16)-LEN(SUBSTITUTE(A16,".",""))),IF(C15=TRUE,"RADIO","TITLE"),IF(H15="MTC1",VLOOKUP(MID(A15,6,4),Instructions!H$202:J$223,3,FALSE),IF(H15="MTC2, MTC3",VLOOKUP(MID(A15,6,4),Instructions!M$202:P$217,3,FALSE),IF(H15="MTC4",VLOOKUP(MID(A15,6,4),Instructions!R$202:U$208,3,FALSE)))))))</f>
        <v>CHECKBOX</v>
      </c>
      <c r="D15" s="12">
        <f t="shared" si="1"/>
        <v>2</v>
      </c>
      <c r="G15" s="13"/>
      <c r="H15" s="14" t="str">
        <f>IF(LEN(A15)=5,"",IF(InputSPP!A15="","",VLOOKUP(VALUE(MID(A15,4,1)),Instructions!D$202:F$204,3,FALSE)))</f>
        <v>MTC1</v>
      </c>
      <c r="I15" s="14" t="str">
        <f>IF(InputSPP!A15="","",IF(LEN(A15)&lt;6,"",IF(H15="MTC1",VLOOKUP(MID(A15,6,4),Instructions!H$202:I$223,2,FALSE),IF(H15="MTC2, MTC3",VLOOKUP(MID(A15,6,4),Instructions!M$202:P$217,2,FALSE),IF(H15="MTC4",VLOOKUP(MID(A15,6,4),Instructions!R$202:U$208,2,FALSE),"iets anders")))))</f>
        <v>DECT5</v>
      </c>
      <c r="J15" s="15" t="b">
        <f t="shared" ca="1" si="2"/>
        <v>0</v>
      </c>
      <c r="K15" s="13" t="b">
        <f t="shared" ca="1" si="3"/>
        <v>0</v>
      </c>
      <c r="L15" s="16">
        <f>IF(InputSPP!A15="","",IF(InputSPP!D15="",38626,InputSPP!D15))</f>
        <v>38626</v>
      </c>
      <c r="M15" s="16">
        <f>IF(InputSPP!A15="","",IF(InputSPP!E15="",73050,InputSPP!E15))</f>
        <v>73050</v>
      </c>
      <c r="N15" s="13" t="str">
        <f>IF(InputSPP!A15="","",InputSPP!C15)</f>
        <v>Pas droit à une prime d'installation, parce que le demandeur a déjà reçu une prime d’installation (il n'y a droit qu'une fois) (art. 14, § 3)</v>
      </c>
      <c r="O15" s="13" t="str">
        <f>IF(InputSPP!A15="","",InputSPP!B15)</f>
        <v>Geen recht op een installatiepremie want betrokkene heeft reeds een installatiepremie ontvangen (slechts eenmalig) (art. 14, § 3)</v>
      </c>
    </row>
    <row r="16" spans="1:16" x14ac:dyDescent="0.3">
      <c r="A16" s="11" t="str">
        <f>IF(InputSPP!A16="","",CONCATENATE("MOT",TRIM(InputSPP!A16)))</f>
        <v>MOT1.1.4.</v>
      </c>
      <c r="B16" s="12" t="str">
        <f>IF(I16="","",IF(B15="","TITLE",IF((LEN(A16)-LEN(SUBSTITUTE(A16,".","")))&lt;(LEN(A17)-LEN(SUBSTITUTE(A17,".",""))),IF(C16=TRUE,"RADIO","TITLE"),IF(H16="MTC1",VLOOKUP(MID(A16,6,4),Instructions!H$202:J$223,3,FALSE),IF(H16="MTC2, MTC3",VLOOKUP(MID(A16,6,4),Instructions!M$202:P$217,3,FALSE),IF(H16="MTC4",VLOOKUP(MID(A16,6,4),Instructions!R$202:U$208,3,FALSE)))))))</f>
        <v>CHECKBOX</v>
      </c>
      <c r="D16" s="12">
        <f t="shared" si="1"/>
        <v>1</v>
      </c>
      <c r="G16" s="13"/>
      <c r="H16" s="14" t="str">
        <f>IF(LEN(A16)=5,"",IF(InputSPP!A16="","",VLOOKUP(VALUE(MID(A16,4,1)),Instructions!D$202:F$204,3,FALSE)))</f>
        <v>MTC1</v>
      </c>
      <c r="I16" s="14" t="str">
        <f>IF(InputSPP!A16="","",IF(LEN(A16)&lt;6,"",IF(H16="MTC1",VLOOKUP(MID(A16,6,4),Instructions!H$202:I$223,2,FALSE),IF(H16="MTC2, MTC3",VLOOKUP(MID(A16,6,4),Instructions!M$202:P$217,2,FALSE),IF(H16="MTC4",VLOOKUP(MID(A16,6,4),Instructions!R$202:U$208,2,FALSE),"iets anders")))))</f>
        <v>DECT5</v>
      </c>
      <c r="J16" s="15" t="b">
        <f t="shared" ca="1" si="2"/>
        <v>0</v>
      </c>
      <c r="K16" s="13" t="b">
        <f t="shared" ca="1" si="3"/>
        <v>0</v>
      </c>
      <c r="L16" s="16">
        <f>IF(InputSPP!A16="","",IF(InputSPP!D16="",38626,InputSPP!D16))</f>
        <v>38626</v>
      </c>
      <c r="M16" s="16">
        <f>IF(InputSPP!A16="","",IF(InputSPP!E16="",73050,InputSPP!E16))</f>
        <v>73050</v>
      </c>
      <c r="N16" s="13" t="str">
        <f>IF(InputSPP!A16="","",InputSPP!C16)</f>
        <v>Pas droit à l’aide demandée, parce que l’intéressé a annulé sa demande d’aide</v>
      </c>
      <c r="O16" s="13" t="str">
        <f>IF(InputSPP!A16="","",InputSPP!B16)</f>
        <v>Geen recht op de gevraagde steun, want betrokkene heeft zijn steunaanvraag ingetrokken</v>
      </c>
    </row>
    <row r="17" spans="1:15" x14ac:dyDescent="0.3">
      <c r="A17" s="11" t="str">
        <f>IF(InputSPP!A17="","",CONCATENATE("MOT",TRIM(InputSPP!A17)))</f>
        <v/>
      </c>
      <c r="B17" s="12" t="str">
        <f>IF(I17="","",IF(B16="","TITLE",IF((LEN(A17)-LEN(SUBSTITUTE(A17,".","")))&lt;(LEN(A18)-LEN(SUBSTITUTE(A18,".",""))),IF(C17=TRUE,"RADIO","TITLE"),IF(H17="MTC1",VLOOKUP(MID(A17,6,4),Instructions!H$202:J$223,3,FALSE),IF(H17="MTC2, MTC3",VLOOKUP(MID(A17,6,4),Instructions!M$202:P$217,3,FALSE),IF(H17="MTC4",VLOOKUP(MID(A17,6,4),Instructions!R$202:U$208,3,FALSE)))))))</f>
        <v/>
      </c>
      <c r="D17" s="12" t="str">
        <f t="shared" si="1"/>
        <v/>
      </c>
      <c r="G17" s="13"/>
      <c r="H17" s="14" t="str">
        <f>IF(LEN(A17)=5,"",IF(InputSPP!A17="","",VLOOKUP(VALUE(MID(A17,4,1)),Instructions!D$202:F$204,3,FALSE)))</f>
        <v/>
      </c>
      <c r="I17" s="14" t="str">
        <f>IF(InputSPP!A17="","",IF(LEN(A17)&lt;6,"",IF(H17="MTC1",VLOOKUP(MID(A17,6,4),Instructions!H$202:I$223,2,FALSE),IF(H17="MTC2, MTC3",VLOOKUP(MID(A17,6,4),Instructions!M$202:P$217,2,FALSE),IF(H17="MTC4",VLOOKUP(MID(A17,6,4),Instructions!R$202:U$208,2,FALSE),"iets anders")))))</f>
        <v/>
      </c>
      <c r="J17" s="15" t="str">
        <f t="shared" ca="1" si="2"/>
        <v/>
      </c>
      <c r="K17" s="13" t="str">
        <f t="shared" ca="1" si="3"/>
        <v/>
      </c>
      <c r="L17" s="16" t="str">
        <f>IF(InputSPP!A17="","",IF(InputSPP!D17="",38626,InputSPP!D17))</f>
        <v/>
      </c>
      <c r="M17" s="16" t="str">
        <f>IF(InputSPP!A17="","",IF(InputSPP!E17="",73050,InputSPP!E17))</f>
        <v/>
      </c>
      <c r="N17" s="13" t="str">
        <f>IF(InputSPP!A17="","",InputSPP!C17)</f>
        <v/>
      </c>
      <c r="O17" s="13" t="str">
        <f>IF(InputSPP!A17="","",InputSPP!B17)</f>
        <v/>
      </c>
    </row>
    <row r="18" spans="1:15" x14ac:dyDescent="0.3">
      <c r="A18" s="11" t="str">
        <f>IF(InputSPP!A18="","",CONCATENATE("MOT",TRIM(InputSPP!A18)))</f>
        <v>MOT1.2.</v>
      </c>
      <c r="B18" s="12" t="str">
        <f>IF(I18="","",IF(B17="","TITLE",IF((LEN(A18)-LEN(SUBSTITUTE(A18,".","")))&lt;(LEN(A19)-LEN(SUBSTITUTE(A19,".",""))),IF(C18=TRUE,"RADIO","TITLE"),IF(H18="MTC1",VLOOKUP(MID(A18,6,4),Instructions!H$202:J$223,3,FALSE),IF(H18="MTC2, MTC3",VLOOKUP(MID(A18,6,4),Instructions!M$202:P$217,3,FALSE),IF(H18="MTC4",VLOOKUP(MID(A18,6,4),Instructions!R$202:U$208,3,FALSE)))))))</f>
        <v>TITLE</v>
      </c>
      <c r="D18" s="12">
        <f t="shared" si="1"/>
        <v>0</v>
      </c>
      <c r="G18" s="13"/>
      <c r="H18" s="14" t="str">
        <f>IF(LEN(A18)=5,"",IF(InputSPP!A18="","",VLOOKUP(VALUE(MID(A18,4,1)),Instructions!D$202:F$204,3,FALSE)))</f>
        <v>MTC1</v>
      </c>
      <c r="I18" s="14" t="str">
        <f>IF(InputSPP!A18="","",IF(LEN(A18)&lt;6,"",IF(H18="MTC1",VLOOKUP(MID(A18,6,4),Instructions!H$202:I$223,2,FALSE),IF(H18="MTC2, MTC3",VLOOKUP(MID(A18,6,4),Instructions!M$202:P$217,2,FALSE),IF(H18="MTC4",VLOOKUP(MID(A18,6,4),Instructions!R$202:U$208,2,FALSE),"iets anders")))))</f>
        <v>DECT1, DECT3</v>
      </c>
      <c r="J18" s="15" t="b">
        <f t="shared" ca="1" si="2"/>
        <v>0</v>
      </c>
      <c r="K18" s="13" t="b">
        <f t="shared" ca="1" si="3"/>
        <v>0</v>
      </c>
      <c r="L18" s="16">
        <f>IF(InputSPP!A18="","",IF(InputSPP!D18="",38626,InputSPP!D18))</f>
        <v>38626</v>
      </c>
      <c r="M18" s="16">
        <f>IF(InputSPP!A18="","",IF(InputSPP!E18="",73050,InputSPP!E18))</f>
        <v>73050</v>
      </c>
      <c r="N18" s="13" t="str">
        <f>IF(InputSPP!A18="","",InputSPP!C18)</f>
        <v>La décision d’octroi</v>
      </c>
      <c r="O18" s="13" t="str">
        <f>IF(InputSPP!A18="","",InputSPP!B18)</f>
        <v>De beslissing tot toekenning</v>
      </c>
    </row>
    <row r="19" spans="1:15" x14ac:dyDescent="0.3">
      <c r="A19" s="11" t="str">
        <f>IF(InputSPP!A19="","",CONCATENATE("MOT",TRIM(InputSPP!A19)))</f>
        <v>MOT1.2.1.</v>
      </c>
      <c r="B19" s="12" t="str">
        <f>IF(I19="","",IF(B18="","TITLE",IF((LEN(A19)-LEN(SUBSTITUTE(A19,".","")))&lt;(LEN(A20)-LEN(SUBSTITUTE(A20,".",""))),IF(C19=TRUE,"RADIO","TITLE"),IF(H19="MTC1",VLOOKUP(MID(A19,6,4),Instructions!H$202:J$223,3,FALSE),IF(H19="MTC2, MTC3",VLOOKUP(MID(A19,6,4),Instructions!M$202:P$217,3,FALSE),IF(H19="MTC4",VLOOKUP(MID(A19,6,4),Instructions!R$202:U$208,3,FALSE)))))))</f>
        <v>CHECKBOX</v>
      </c>
      <c r="D19" s="12">
        <f t="shared" si="1"/>
        <v>1</v>
      </c>
      <c r="F19" s="17" t="b">
        <v>1</v>
      </c>
      <c r="G19" s="12" t="b">
        <v>1</v>
      </c>
      <c r="H19" s="14" t="str">
        <f>IF(LEN(A19)=5,"",IF(InputSPP!A19="","",VLOOKUP(VALUE(MID(A19,4,1)),Instructions!D$202:F$204,3,FALSE)))</f>
        <v>MTC1</v>
      </c>
      <c r="I19" s="14" t="str">
        <f>IF(InputSPP!A19="","",IF(LEN(A19)&lt;6,"",IF(H19="MTC1",VLOOKUP(MID(A19,6,4),Instructions!H$202:I$223,2,FALSE),IF(H19="MTC2, MTC3",VLOOKUP(MID(A19,6,4),Instructions!M$202:P$217,2,FALSE),IF(H19="MTC4",VLOOKUP(MID(A19,6,4),Instructions!R$202:U$208,2,FALSE),"iets anders")))))</f>
        <v>DECT1, DECT3</v>
      </c>
      <c r="J19" s="15" t="b">
        <f t="shared" ca="1" si="2"/>
        <v>0</v>
      </c>
      <c r="K19" s="13" t="b">
        <f t="shared" ca="1" si="3"/>
        <v>0</v>
      </c>
      <c r="L19" s="16">
        <f>IF(InputSPP!A19="","",IF(InputSPP!D19="",38626,InputSPP!D19))</f>
        <v>38626</v>
      </c>
      <c r="M19" s="16">
        <f>IF(InputSPP!A19="","",IF(InputSPP!E19="",73050,InputSPP!E19))</f>
        <v>73050</v>
      </c>
      <c r="N19" s="13" t="str">
        <f>IF(InputSPP!A19="","",InputSPP!C19)</f>
        <v>Droit à l’intégration sociale, parce que toutes les conditions d’octroi sont remplies (art. 3 et 4)</v>
      </c>
      <c r="O19" s="13" t="str">
        <f>IF(InputSPP!A19="","",InputSPP!B19)</f>
        <v>Recht op maatschappelijke integratie, want voldaan aan alle toekenningsvoorwaarden (art. 3 en 4)</v>
      </c>
    </row>
    <row r="20" spans="1:15" x14ac:dyDescent="0.3">
      <c r="A20" s="11" t="str">
        <f>IF(InputSPP!A20="","",CONCATENATE("MOT",TRIM(InputSPP!A20)))</f>
        <v>MOT1.2.P1.</v>
      </c>
      <c r="B20" s="12" t="str">
        <f>IF(I20="","",IF(B19="","TITLE",IF((LEN(A20)-LEN(SUBSTITUTE(A20,".","")))&lt;(LEN(A21)-LEN(SUBSTITUTE(A21,".",""))),IF(C20=TRUE,"RADIO","TITLE"),IF(H20="MTC1",VLOOKUP(MID(A20,6,4),Instructions!H$202:J$223,3,FALSE),IF(H20="MTC2, MTC3",VLOOKUP(MID(A20,6,4),Instructions!M$202:P$217,3,FALSE),IF(H20="MTC4",VLOOKUP(MID(A20,6,4),Instructions!R$202:U$208,3,FALSE)))))))</f>
        <v>CHECKBOX</v>
      </c>
      <c r="D20" s="12">
        <f t="shared" si="1"/>
        <v>1</v>
      </c>
      <c r="G20" s="13"/>
      <c r="H20" s="14" t="str">
        <f>IF(LEN(A20)=5,"",IF(InputSPP!A20="","",VLOOKUP(VALUE(MID(A20,4,1)),Instructions!D$202:F$204,3,FALSE)))</f>
        <v>MTC1</v>
      </c>
      <c r="I20" s="14" t="str">
        <f>IF(InputSPP!A20="","",IF(LEN(A20)&lt;6,"",IF(H20="MTC1",VLOOKUP(MID(A20,6,4),Instructions!H$202:I$223,2,FALSE),IF(H20="MTC2, MTC3",VLOOKUP(MID(A20,6,4),Instructions!M$202:P$217,2,FALSE),IF(H20="MTC4",VLOOKUP(MID(A20,6,4),Instructions!R$202:U$208,2,FALSE),"iets anders")))))</f>
        <v>DECT1, DECT3</v>
      </c>
      <c r="J20" s="15" t="b">
        <f t="shared" ca="1" si="2"/>
        <v>0</v>
      </c>
      <c r="K20" s="13" t="b">
        <f t="shared" ca="1" si="3"/>
        <v>0</v>
      </c>
      <c r="L20" s="16">
        <f>IF(InputSPP!A20="","",IF(InputSPP!D20="",38626,InputSPP!D20))</f>
        <v>38626</v>
      </c>
      <c r="M20" s="16">
        <f>IF(InputSPP!A20="","",IF(InputSPP!E20="",73050,InputSPP!E20))</f>
        <v>73050</v>
      </c>
      <c r="N20" s="13" t="str">
        <f>IF(InputSPP!A20="","",InputSPP!C20)</f>
        <v xml:space="preserve">Particularité : droit à l’intégration sociale, parce qu’il y a des raisons de santé ou d’équité qui justifient la non-disposition à travailler (art. 3, 5°)  </v>
      </c>
      <c r="O20" s="13" t="str">
        <f>IF(InputSPP!A20="","",InputSPP!B20)</f>
        <v>Bijzonderheid : recht op maatschappelijke integratie want er zijn gezondheidsredenen of billijkheidsredenen die de niet-werkbereidheid rechtvaardigen (art. 3, 5°)</v>
      </c>
    </row>
    <row r="21" spans="1:15" x14ac:dyDescent="0.3">
      <c r="A21" s="11" t="str">
        <f>IF(InputSPP!A21="","",CONCATENATE("MOT",TRIM(InputSPP!A21)))</f>
        <v>MOT1.2.P2.</v>
      </c>
      <c r="B21" s="12" t="str">
        <f>IF(I21="","",IF(B20="","TITLE",IF((LEN(A21)-LEN(SUBSTITUTE(A21,".","")))&lt;(LEN(A22)-LEN(SUBSTITUTE(A22,".",""))),IF(C21=TRUE,"RADIO","TITLE"),IF(H21="MTC1",VLOOKUP(MID(A21,6,4),Instructions!H$202:J$223,3,FALSE),IF(H21="MTC2, MTC3",VLOOKUP(MID(A21,6,4),Instructions!M$202:P$217,3,FALSE),IF(H21="MTC4",VLOOKUP(MID(A21,6,4),Instructions!R$202:U$208,3,FALSE)))))))</f>
        <v>CHECKBOX</v>
      </c>
      <c r="D21" s="12">
        <f t="shared" si="1"/>
        <v>1</v>
      </c>
      <c r="G21" s="13"/>
      <c r="H21" s="14" t="str">
        <f>IF(LEN(A21)=5,"",IF(InputSPP!A21="","",VLOOKUP(VALUE(MID(A21,4,1)),Instructions!D$202:F$204,3,FALSE)))</f>
        <v>MTC1</v>
      </c>
      <c r="I21" s="14" t="str">
        <f>IF(InputSPP!A21="","",IF(LEN(A21)&lt;6,"",IF(H21="MTC1",VLOOKUP(MID(A21,6,4),Instructions!H$202:I$223,2,FALSE),IF(H21="MTC2, MTC3",VLOOKUP(MID(A21,6,4),Instructions!M$202:P$217,2,FALSE),IF(H21="MTC4",VLOOKUP(MID(A21,6,4),Instructions!R$202:U$208,2,FALSE),"iets anders")))))</f>
        <v>DECT1, DECT3</v>
      </c>
      <c r="J21" s="15" t="b">
        <f t="shared" ca="1" si="2"/>
        <v>0</v>
      </c>
      <c r="K21" s="13" t="b">
        <f t="shared" ca="1" si="3"/>
        <v>0</v>
      </c>
      <c r="L21" s="16">
        <f>IF(InputSPP!A21="","",IF(InputSPP!D21="",38626,InputSPP!D21))</f>
        <v>42675</v>
      </c>
      <c r="M21" s="16">
        <f>IF(InputSPP!A21="","",IF(InputSPP!E21="",73050,InputSPP!E21))</f>
        <v>43313</v>
      </c>
      <c r="N21" s="13" t="str">
        <f>IF(InputSPP!A21="","",InputSPP!C21)</f>
        <v>Particularité : La disposition à travailler est rencontrée par l’acceptation d’un service communautaire (art. 3/1)</v>
      </c>
      <c r="O21" s="13" t="str">
        <f>IF(InputSPP!A21="","",InputSPP!B21)</f>
        <v>Bijzonderheid : De werkbereidheid blijkt uit het aanvaarden van gemeenschapsdienst (art. 3/1)</v>
      </c>
    </row>
    <row r="22" spans="1:15" x14ac:dyDescent="0.3">
      <c r="A22" s="11" t="str">
        <f>IF(InputSPP!A23="","",CONCATENATE("MOT",TRIM(InputSPP!A23)))</f>
        <v/>
      </c>
      <c r="B22" s="12" t="str">
        <f>IF(I22="","",IF(B21="","TITLE",IF((LEN(A22)-LEN(SUBSTITUTE(A22,".","")))&lt;(LEN(A23)-LEN(SUBSTITUTE(A23,".",""))),IF(C22=TRUE,"RADIO","TITLE"),IF(H22="MTC1",VLOOKUP(MID(A22,6,4),Instructions!H$202:J$223,3,FALSE),IF(H22="MTC2, MTC3",VLOOKUP(MID(A22,6,4),Instructions!M$202:P$217,3,FALSE),IF(H22="MTC4",VLOOKUP(MID(A22,6,4),Instructions!R$202:U$208,3,FALSE)))))))</f>
        <v/>
      </c>
      <c r="D22" s="12" t="str">
        <f t="shared" si="1"/>
        <v/>
      </c>
      <c r="G22" s="13"/>
      <c r="H22" s="14" t="str">
        <f>IF(LEN(A22)=5,"",IF(InputSPP!A23="","",VLOOKUP(VALUE(MID(A22,4,1)),Instructions!D$202:F$204,3,FALSE)))</f>
        <v/>
      </c>
      <c r="I22" s="14" t="str">
        <f>IF(InputSPP!A23="","",IF(LEN(A22)&lt;6,"",IF(H22="MTC1",VLOOKUP(MID(A22,6,4),Instructions!H$202:I$223,2,FALSE),IF(H22="MTC2, MTC3",VLOOKUP(MID(A22,6,4),Instructions!M$202:P$217,2,FALSE),IF(H22="MTC4",VLOOKUP(MID(A22,6,4),Instructions!R$202:U$208,2,FALSE),"iets anders")))))</f>
        <v/>
      </c>
      <c r="J22" s="15" t="str">
        <f t="shared" ca="1" si="2"/>
        <v/>
      </c>
      <c r="K22" s="13" t="str">
        <f t="shared" ca="1" si="3"/>
        <v/>
      </c>
      <c r="L22" s="16" t="str">
        <f>IF(InputSPP!A23="","",IF(InputSPP!D23="",38626,InputSPP!D23))</f>
        <v/>
      </c>
      <c r="M22" s="16" t="str">
        <f>IF(InputSPP!A23="","",IF(InputSPP!E23="",73050,InputSPP!E23))</f>
        <v/>
      </c>
      <c r="N22" s="13" t="str">
        <f>IF(InputSPP!A23="","",InputSPP!C23)</f>
        <v/>
      </c>
      <c r="O22" s="13" t="str">
        <f>IF(InputSPP!A23="","",InputSPP!B23)</f>
        <v/>
      </c>
    </row>
    <row r="23" spans="1:15" x14ac:dyDescent="0.3">
      <c r="A23" s="11" t="str">
        <f>IF(InputSPP!A24="","",CONCATENATE("MOT",TRIM(InputSPP!A24)))</f>
        <v>MOT1.3.</v>
      </c>
      <c r="B23" s="12" t="str">
        <f>IF(I23="","",IF(B22="","TITLE",IF((LEN(A23)-LEN(SUBSTITUTE(A23,".","")))&lt;(LEN(A24)-LEN(SUBSTITUTE(A24,".",""))),IF(C23=TRUE,"RADIO","TITLE"),IF(H23="MTC1",VLOOKUP(MID(A23,6,4),Instructions!H$202:J$223,3,FALSE),IF(H23="MTC2, MTC3",VLOOKUP(MID(A23,6,4),Instructions!M$202:P$217,3,FALSE),IF(H23="MTC4",VLOOKUP(MID(A23,6,4),Instructions!R$202:U$208,3,FALSE)))))))</f>
        <v>TITLE</v>
      </c>
      <c r="D23" s="12">
        <f t="shared" si="1"/>
        <v>0</v>
      </c>
      <c r="G23" s="13"/>
      <c r="H23" s="14" t="str">
        <f>IF(LEN(A23)=5,"",IF(InputSPP!A24="","",VLOOKUP(VALUE(MID(A23,4,1)),Instructions!D$202:F$204,3,FALSE)))</f>
        <v>MTC1</v>
      </c>
      <c r="I23" s="14" t="str">
        <f>IF(InputSPP!A24="","",IF(LEN(A23)&lt;6,"",IF(H23="MTC1",VLOOKUP(MID(A23,6,4),Instructions!H$202:I$223,2,FALSE),IF(H23="MTC2, MTC3",VLOOKUP(MID(A23,6,4),Instructions!M$202:P$217,2,FALSE),IF(H23="MTC4",VLOOKUP(MID(A23,6,4),Instructions!R$202:U$208,2,FALSE),"iets anders")))))</f>
        <v>DECT4, DECT2</v>
      </c>
      <c r="J23" s="15" t="b">
        <f t="shared" ca="1" si="2"/>
        <v>0</v>
      </c>
      <c r="K23" s="13" t="b">
        <f t="shared" ca="1" si="3"/>
        <v>0</v>
      </c>
      <c r="L23" s="16">
        <f>IF(InputSPP!A24="","",IF(InputSPP!D24="",38626,InputSPP!D24))</f>
        <v>38626</v>
      </c>
      <c r="M23" s="16">
        <f>IF(InputSPP!A24="","",IF(InputSPP!E24="",73050,InputSPP!E24))</f>
        <v>73050</v>
      </c>
      <c r="N23" s="13" t="str">
        <f>IF(InputSPP!A24="","",InputSPP!C24)</f>
        <v>La décision de révision</v>
      </c>
      <c r="O23" s="13" t="str">
        <f>IF(InputSPP!A24="","",InputSPP!B24)</f>
        <v>De beslissing tot herziening</v>
      </c>
    </row>
    <row r="24" spans="1:15" x14ac:dyDescent="0.3">
      <c r="A24" s="11" t="str">
        <f>IF(InputSPP!A25="","",CONCATENATE("MOT",TRIM(InputSPP!A25)))</f>
        <v>MOT1.3.1.</v>
      </c>
      <c r="B24" s="12" t="str">
        <f>IF(I24="","",IF(B23="","TITLE",IF((LEN(A24)-LEN(SUBSTITUTE(A24,".","")))&lt;(LEN(A25)-LEN(SUBSTITUTE(A25,".",""))),IF(C24=TRUE,"RADIO","TITLE"),IF(H24="MTC1",VLOOKUP(MID(A24,6,4),Instructions!H$202:J$223,3,FALSE),IF(H24="MTC2, MTC3",VLOOKUP(MID(A24,6,4),Instructions!M$202:P$217,3,FALSE),IF(H24="MTC4",VLOOKUP(MID(A24,6,4),Instructions!R$202:U$208,3,FALSE)))))))</f>
        <v>TITLE</v>
      </c>
      <c r="D24" s="12">
        <f t="shared" si="1"/>
        <v>1</v>
      </c>
      <c r="G24" s="13"/>
      <c r="H24" s="14" t="str">
        <f>IF(LEN(A24)=5,"",IF(InputSPP!A25="","",VLOOKUP(VALUE(MID(A24,4,1)),Instructions!D$202:F$204,3,FALSE)))</f>
        <v>MTC1</v>
      </c>
      <c r="I24" s="14" t="str">
        <f>IF(InputSPP!A25="","",IF(LEN(A24)&lt;6,"",IF(H24="MTC1",VLOOKUP(MID(A24,6,4),Instructions!H$202:I$223,2,FALSE),IF(H24="MTC2, MTC3",VLOOKUP(MID(A24,6,4),Instructions!M$202:P$217,2,FALSE),IF(H24="MTC4",VLOOKUP(MID(A24,6,4),Instructions!R$202:U$208,2,FALSE),"iets anders")))))</f>
        <v>DECT4</v>
      </c>
      <c r="J24" s="15" t="b">
        <f t="shared" ca="1" si="2"/>
        <v>0</v>
      </c>
      <c r="K24" s="13" t="b">
        <f t="shared" ca="1" si="3"/>
        <v>0</v>
      </c>
      <c r="L24" s="16">
        <f>IF(InputSPP!A25="","",IF(InputSPP!D25="",38626,InputSPP!D25))</f>
        <v>38626</v>
      </c>
      <c r="M24" s="16">
        <f>IF(InputSPP!A25="","",IF(InputSPP!E25="",73050,InputSPP!E25))</f>
        <v>73050</v>
      </c>
      <c r="N24" s="13" t="str">
        <f>IF(InputSPP!A25="","",InputSPP!C25)</f>
        <v>La décision d’arrêt</v>
      </c>
      <c r="O24" s="13" t="str">
        <f>IF(InputSPP!A25="","",InputSPP!B25)</f>
        <v>De beslissing tot stopzetting</v>
      </c>
    </row>
    <row r="25" spans="1:15" x14ac:dyDescent="0.3">
      <c r="A25" s="11" t="str">
        <f>IF(InputSPP!A26="","",CONCATENATE("MOT",TRIM(InputSPP!A26)))</f>
        <v>MOT1.3.1.1.</v>
      </c>
      <c r="B25" s="12" t="str">
        <f>IF(I25="","",IF(B24="","TITLE",IF((LEN(A25)-LEN(SUBSTITUTE(A25,".","")))&lt;(LEN(A26)-LEN(SUBSTITUTE(A26,".",""))),IF(C25=TRUE,"RADIO","TITLE"),IF(H25="MTC1",VLOOKUP(MID(A25,6,4),Instructions!H$202:J$223,3,FALSE),IF(H25="MTC2, MTC3",VLOOKUP(MID(A25,6,4),Instructions!M$202:P$217,3,FALSE),IF(H25="MTC4",VLOOKUP(MID(A25,6,4),Instructions!R$202:U$208,3,FALSE)))))))</f>
        <v>TITLE</v>
      </c>
      <c r="D25" s="12">
        <f t="shared" si="1"/>
        <v>1</v>
      </c>
      <c r="G25" s="13"/>
      <c r="H25" s="14" t="str">
        <f>IF(LEN(A25)=5,"",IF(InputSPP!A26="","",VLOOKUP(VALUE(MID(A25,4,1)),Instructions!D$202:F$204,3,FALSE)))</f>
        <v>MTC1</v>
      </c>
      <c r="I25" s="14" t="str">
        <f>IF(InputSPP!A26="","",IF(LEN(A25)&lt;6,"",IF(H25="MTC1",VLOOKUP(MID(A25,6,4),Instructions!H$202:I$223,2,FALSE),IF(H25="MTC2, MTC3",VLOOKUP(MID(A25,6,4),Instructions!M$202:P$217,2,FALSE),IF(H25="MTC4",VLOOKUP(MID(A25,6,4),Instructions!R$202:U$208,2,FALSE),"iets anders")))))</f>
        <v>DECT4</v>
      </c>
      <c r="J25" s="15" t="b">
        <f t="shared" ca="1" si="2"/>
        <v>0</v>
      </c>
      <c r="K25" s="13" t="b">
        <f t="shared" ca="1" si="3"/>
        <v>0</v>
      </c>
      <c r="L25" s="16">
        <f>IF(InputSPP!A26="","",IF(InputSPP!D26="",38626,InputSPP!D26))</f>
        <v>38626</v>
      </c>
      <c r="M25" s="16">
        <f>IF(InputSPP!A26="","",IF(InputSPP!E26="",73050,InputSPP!E26))</f>
        <v>73050</v>
      </c>
      <c r="N25" s="13" t="str">
        <f>IF(InputSPP!A26="","",InputSPP!C26)</f>
        <v>Arrêt de l’aide, parce que modification des circonstances qui ont une incidence sur les droits de la personne (art. 22, § 1)</v>
      </c>
      <c r="O25" s="13" t="str">
        <f>IF(InputSPP!A26="","",InputSPP!B26)</f>
        <v>Stopzetting van de steun, want gewijzigde omstandigheden die een invloed hebben op de rechten van de persoon (art. 22, § 1)</v>
      </c>
    </row>
    <row r="26" spans="1:15" x14ac:dyDescent="0.3">
      <c r="A26" s="11" t="str">
        <f>IF(InputSPP!A27="","",CONCATENATE("MOT",TRIM(InputSPP!A27)))</f>
        <v>MOT1.3.1.1.1.</v>
      </c>
      <c r="B26" s="12" t="str">
        <f>IF(I26="","",IF(B25="","TITLE",IF((LEN(A26)-LEN(SUBSTITUTE(A26,".","")))&lt;(LEN(A27)-LEN(SUBSTITUTE(A27,".",""))),IF(C26=TRUE,"RADIO","TITLE"),IF(H26="MTC1",VLOOKUP(MID(A26,6,4),Instructions!H$202:J$223,3,FALSE),IF(H26="MTC2, MTC3",VLOOKUP(MID(A26,6,4),Instructions!M$202:P$217,3,FALSE),IF(H26="MTC4",VLOOKUP(MID(A26,6,4),Instructions!R$202:U$208,3,FALSE)))))))</f>
        <v>CHECKBOX</v>
      </c>
      <c r="D26" s="12">
        <f t="shared" si="1"/>
        <v>2</v>
      </c>
      <c r="G26" s="13"/>
      <c r="H26" s="14" t="str">
        <f>IF(LEN(A26)=5,"",IF(InputSPP!A27="","",VLOOKUP(VALUE(MID(A26,4,1)),Instructions!D$202:F$204,3,FALSE)))</f>
        <v>MTC1</v>
      </c>
      <c r="I26" s="14" t="str">
        <f>IF(InputSPP!A27="","",IF(LEN(A26)&lt;6,"",IF(H26="MTC1",VLOOKUP(MID(A26,6,4),Instructions!H$202:I$223,2,FALSE),IF(H26="MTC2, MTC3",VLOOKUP(MID(A26,6,4),Instructions!M$202:P$217,2,FALSE),IF(H26="MTC4",VLOOKUP(MID(A26,6,4),Instructions!R$202:U$208,2,FALSE),"iets anders")))))</f>
        <v>DECT4</v>
      </c>
      <c r="J26" s="15" t="b">
        <f t="shared" ca="1" si="2"/>
        <v>0</v>
      </c>
      <c r="K26" s="13" t="b">
        <f t="shared" ca="1" si="3"/>
        <v>0</v>
      </c>
      <c r="L26" s="16">
        <f>IF(InputSPP!A27="","",IF(InputSPP!D27="",38626,InputSPP!D27))</f>
        <v>38626</v>
      </c>
      <c r="M26" s="16">
        <f>IF(InputSPP!A27="","",IF(InputSPP!E27="",73050,InputSPP!E27))</f>
        <v>73050</v>
      </c>
      <c r="N26" s="13" t="str">
        <f>IF(InputSPP!A27="","",InputSPP!C27)</f>
        <v>Arrêt parce que les conditions d'octroi ne sont plus remplies (art. 3 et 4)</v>
      </c>
      <c r="O26" s="13" t="str">
        <f>IF(InputSPP!A27="","",InputSPP!B27)</f>
        <v>Stopzetting want niet langer voldaan aan de toekenningsvoorwaarden (art. 3 en 4)</v>
      </c>
    </row>
    <row r="27" spans="1:15" x14ac:dyDescent="0.3">
      <c r="A27" s="11" t="str">
        <f>IF(InputSPP!A28="","",CONCATENATE("MOT",TRIM(InputSPP!A28)))</f>
        <v>MOT1.3.1.1.2.</v>
      </c>
      <c r="B27" s="12" t="str">
        <f>IF(I27="","",IF(B26="","TITLE",IF((LEN(A27)-LEN(SUBSTITUTE(A27,".","")))&lt;(LEN(A28)-LEN(SUBSTITUTE(A28,".",""))),IF(C27=TRUE,"RADIO","TITLE"),IF(H27="MTC1",VLOOKUP(MID(A27,6,4),Instructions!H$202:J$223,3,FALSE),IF(H27="MTC2, MTC3",VLOOKUP(MID(A27,6,4),Instructions!M$202:P$217,3,FALSE),IF(H27="MTC4",VLOOKUP(MID(A27,6,4),Instructions!R$202:U$208,3,FALSE)))))))</f>
        <v>CHECKBOX</v>
      </c>
      <c r="D27" s="12">
        <f t="shared" si="1"/>
        <v>2</v>
      </c>
      <c r="G27" s="13"/>
      <c r="H27" s="14" t="str">
        <f>IF(LEN(A27)=5,"",IF(InputSPP!A28="","",VLOOKUP(VALUE(MID(A27,4,1)),Instructions!D$202:F$204,3,FALSE)))</f>
        <v>MTC1</v>
      </c>
      <c r="I27" s="14" t="str">
        <f>IF(InputSPP!A28="","",IF(LEN(A27)&lt;6,"",IF(H27="MTC1",VLOOKUP(MID(A27,6,4),Instructions!H$202:I$223,2,FALSE),IF(H27="MTC2, MTC3",VLOOKUP(MID(A27,6,4),Instructions!M$202:P$217,2,FALSE),IF(H27="MTC4",VLOOKUP(MID(A27,6,4),Instructions!R$202:U$208,2,FALSE),"iets anders")))))</f>
        <v>DECT4</v>
      </c>
      <c r="J27" s="15" t="b">
        <f t="shared" ca="1" si="2"/>
        <v>0</v>
      </c>
      <c r="K27" s="13" t="b">
        <f t="shared" ca="1" si="3"/>
        <v>0</v>
      </c>
      <c r="L27" s="16">
        <f>IF(InputSPP!A28="","",IF(InputSPP!D28="",38626,InputSPP!D28))</f>
        <v>38626</v>
      </c>
      <c r="M27" s="16">
        <f>IF(InputSPP!A28="","",IF(InputSPP!E28="",73050,InputSPP!E28))</f>
        <v>73050</v>
      </c>
      <c r="N27" s="13" t="str">
        <f>IF(InputSPP!A28="","",InputSPP!C28)</f>
        <v>Arrêt parce que modification de la compétence (Loi du 2 avril 1965)</v>
      </c>
      <c r="O27" s="13" t="str">
        <f>IF(InputSPP!A28="","",InputSPP!B28)</f>
        <v>Stopzetting want niet langer bevoegde OCMW (wet van 2 april 1965)</v>
      </c>
    </row>
    <row r="28" spans="1:15" x14ac:dyDescent="0.3">
      <c r="A28" s="11" t="str">
        <f>IF(InputSPP!A29="","",CONCATENATE("MOT",TRIM(InputSPP!A29)))</f>
        <v>MOT1.3.1.1.3.</v>
      </c>
      <c r="B28" s="12" t="str">
        <f>IF(I28="","",IF(B27="","TITLE",IF((LEN(A28)-LEN(SUBSTITUTE(A28,".","")))&lt;(LEN(A29)-LEN(SUBSTITUTE(A29,".",""))),IF(C28=TRUE,"RADIO","TITLE"),IF(H28="MTC1",VLOOKUP(MID(A28,6,4),Instructions!H$202:J$223,3,FALSE),IF(H28="MTC2, MTC3",VLOOKUP(MID(A28,6,4),Instructions!M$202:P$217,3,FALSE),IF(H28="MTC4",VLOOKUP(MID(A28,6,4),Instructions!R$202:U$208,3,FALSE)))))))</f>
        <v>CHECKBOX</v>
      </c>
      <c r="D28" s="12">
        <f t="shared" si="1"/>
        <v>2</v>
      </c>
      <c r="G28" s="13"/>
      <c r="H28" s="14" t="str">
        <f>IF(LEN(A28)=5,"",IF(InputSPP!A29="","",VLOOKUP(VALUE(MID(A28,4,1)),Instructions!D$202:F$204,3,FALSE)))</f>
        <v>MTC1</v>
      </c>
      <c r="I28" s="14" t="str">
        <f>IF(InputSPP!A29="","",IF(LEN(A28)&lt;6,"",IF(H28="MTC1",VLOOKUP(MID(A28,6,4),Instructions!H$202:I$223,2,FALSE),IF(H28="MTC2, MTC3",VLOOKUP(MID(A28,6,4),Instructions!M$202:P$217,2,FALSE),IF(H28="MTC4",VLOOKUP(MID(A28,6,4),Instructions!R$202:U$208,2,FALSE),"iets anders")))))</f>
        <v>DECT4</v>
      </c>
      <c r="J28" s="15" t="b">
        <f t="shared" ca="1" si="2"/>
        <v>0</v>
      </c>
      <c r="K28" s="13" t="b">
        <f t="shared" ca="1" si="3"/>
        <v>0</v>
      </c>
      <c r="L28" s="16">
        <f>IF(InputSPP!A29="","",IF(InputSPP!D29="",38626,InputSPP!D29))</f>
        <v>38626</v>
      </c>
      <c r="M28" s="16">
        <f>IF(InputSPP!A29="","",IF(InputSPP!E29="",73050,InputSPP!E29))</f>
        <v>73050</v>
      </c>
      <c r="N28" s="13" t="str">
        <f>IF(InputSPP!A29="","",InputSPP!C29)</f>
        <v>Arrêt à cause du décès de l’intéressé</v>
      </c>
      <c r="O28" s="13" t="str">
        <f>IF(InputSPP!A29="","",InputSPP!B29)</f>
        <v>Stopzetting ten gevolge van het overlijden van betrokkene</v>
      </c>
    </row>
    <row r="29" spans="1:15" x14ac:dyDescent="0.3">
      <c r="A29" s="11" t="str">
        <f>IF(InputSPP!A30="","",CONCATENATE("MOT",TRIM(InputSPP!A30)))</f>
        <v>MOT1.3.1.2.</v>
      </c>
      <c r="B29" s="12" t="str">
        <f>IF(I29="","",IF(B28="","TITLE",IF((LEN(A29)-LEN(SUBSTITUTE(A29,".","")))&lt;(LEN(A30)-LEN(SUBSTITUTE(A30,".",""))),IF(C29=TRUE,"RADIO","TITLE"),IF(H29="MTC1",VLOOKUP(MID(A29,6,4),Instructions!H$202:J$223,3,FALSE),IF(H29="MTC2, MTC3",VLOOKUP(MID(A29,6,4),Instructions!M$202:P$217,3,FALSE),IF(H29="MTC4",VLOOKUP(MID(A29,6,4),Instructions!R$202:U$208,3,FALSE)))))))</f>
        <v>CHECKBOX</v>
      </c>
      <c r="D29" s="12">
        <f t="shared" si="1"/>
        <v>1</v>
      </c>
      <c r="G29" s="13"/>
      <c r="H29" s="14" t="str">
        <f>IF(LEN(A29)=5,"",IF(InputSPP!A30="","",VLOOKUP(VALUE(MID(A29,4,1)),Instructions!D$202:F$204,3,FALSE)))</f>
        <v>MTC1</v>
      </c>
      <c r="I29" s="14" t="str">
        <f>IF(InputSPP!A30="","",IF(LEN(A29)&lt;6,"",IF(H29="MTC1",VLOOKUP(MID(A29,6,4),Instructions!H$202:I$223,2,FALSE),IF(H29="MTC2, MTC3",VLOOKUP(MID(A29,6,4),Instructions!M$202:P$217,2,FALSE),IF(H29="MTC4",VLOOKUP(MID(A29,6,4),Instructions!R$202:U$208,2,FALSE),"iets anders")))))</f>
        <v>DECT4</v>
      </c>
      <c r="J29" s="15" t="b">
        <f t="shared" ca="1" si="2"/>
        <v>0</v>
      </c>
      <c r="K29" s="13" t="b">
        <f t="shared" ca="1" si="3"/>
        <v>0</v>
      </c>
      <c r="L29" s="16">
        <f>IF(InputSPP!A30="","",IF(InputSPP!D30="",38626,InputSPP!D30))</f>
        <v>38626</v>
      </c>
      <c r="M29" s="16">
        <f>IF(InputSPP!A30="","",IF(InputSPP!E30="",73050,InputSPP!E30))</f>
        <v>73050</v>
      </c>
      <c r="N29" s="13" t="str">
        <f>IF(InputSPP!A30="","",InputSPP!C30)</f>
        <v>Arrêt de l’aide, parce que modification du droit par une disposition légale ou réglementaire (art. 22, § 1)</v>
      </c>
      <c r="O29" s="13" t="str">
        <f>IF(InputSPP!A30="","",InputSPP!B30)</f>
        <v>Stopzetting van de steun, want wijziging van het recht door een wettelijke of reglementaire bepaling (art. 22, § 1)</v>
      </c>
    </row>
    <row r="30" spans="1:15" x14ac:dyDescent="0.3">
      <c r="A30" s="11" t="str">
        <f>IF(InputSPP!A31="","",CONCATENATE("MOT",TRIM(InputSPP!A31)))</f>
        <v>MOT1.3.1.3.</v>
      </c>
      <c r="B30" s="12" t="str">
        <f>IF(I30="","",IF(B29="","TITLE",IF((LEN(A30)-LEN(SUBSTITUTE(A30,".","")))&lt;(LEN(A31)-LEN(SUBSTITUTE(A31,".",""))),IF(C30=TRUE,"RADIO","TITLE"),IF(H30="MTC1",VLOOKUP(MID(A30,6,4),Instructions!H$202:J$223,3,FALSE),IF(H30="MTC2, MTC3",VLOOKUP(MID(A30,6,4),Instructions!M$202:P$217,3,FALSE),IF(H30="MTC4",VLOOKUP(MID(A30,6,4),Instructions!R$202:U$208,3,FALSE)))))))</f>
        <v>CHECKBOX</v>
      </c>
      <c r="D30" s="12">
        <f t="shared" si="1"/>
        <v>1</v>
      </c>
      <c r="G30" s="13"/>
      <c r="H30" s="14" t="str">
        <f>IF(LEN(A30)=5,"",IF(InputSPP!A31="","",VLOOKUP(VALUE(MID(A30,4,1)),Instructions!D$202:F$204,3,FALSE)))</f>
        <v>MTC1</v>
      </c>
      <c r="I30" s="14" t="str">
        <f>IF(InputSPP!A31="","",IF(LEN(A30)&lt;6,"",IF(H30="MTC1",VLOOKUP(MID(A30,6,4),Instructions!H$202:I$223,2,FALSE),IF(H30="MTC2, MTC3",VLOOKUP(MID(A30,6,4),Instructions!M$202:P$217,2,FALSE),IF(H30="MTC4",VLOOKUP(MID(A30,6,4),Instructions!R$202:U$208,2,FALSE),"iets anders")))))</f>
        <v>DECT4</v>
      </c>
      <c r="J30" s="15" t="b">
        <f t="shared" ca="1" si="2"/>
        <v>0</v>
      </c>
      <c r="K30" s="13" t="b">
        <f t="shared" ca="1" si="3"/>
        <v>0</v>
      </c>
      <c r="L30" s="16">
        <f>IF(InputSPP!A31="","",IF(InputSPP!D31="",38626,InputSPP!D31))</f>
        <v>38626</v>
      </c>
      <c r="M30" s="16">
        <f>IF(InputSPP!A31="","",IF(InputSPP!E31="",73050,InputSPP!E31))</f>
        <v>73050</v>
      </c>
      <c r="N30" s="13" t="str">
        <f>IF(InputSPP!A31="","",InputSPP!C31)</f>
        <v>Arrêt de l’aide, parce que erreur juridique ou matérielle du centre (art. 22, § 1)</v>
      </c>
      <c r="O30" s="13" t="str">
        <f>IF(InputSPP!A31="","",InputSPP!B31)</f>
        <v>Stopzetting van de steun, want juridische of materiële vergissing van het centrum (art. 22, § 1)</v>
      </c>
    </row>
    <row r="31" spans="1:15" x14ac:dyDescent="0.3">
      <c r="A31" s="11" t="str">
        <f>IF(InputSPP!A32="","",CONCATENATE("MOT",TRIM(InputSPP!A32)))</f>
        <v>MOT1.3.1.4.</v>
      </c>
      <c r="B31" s="12" t="str">
        <f>IF(I31="","",IF(B30="","TITLE",IF((LEN(A31)-LEN(SUBSTITUTE(A31,".","")))&lt;(LEN(A32)-LEN(SUBSTITUTE(A32,".",""))),IF(C31=TRUE,"RADIO","TITLE"),IF(H31="MTC1",VLOOKUP(MID(A31,6,4),Instructions!H$202:J$223,3,FALSE),IF(H31="MTC2, MTC3",VLOOKUP(MID(A31,6,4),Instructions!M$202:P$217,3,FALSE),IF(H31="MTC4",VLOOKUP(MID(A31,6,4),Instructions!R$202:U$208,3,FALSE)))))))</f>
        <v>CHECKBOX</v>
      </c>
      <c r="D31" s="12">
        <f t="shared" si="1"/>
        <v>1</v>
      </c>
      <c r="G31" s="13"/>
      <c r="H31" s="14" t="str">
        <f>IF(LEN(A31)=5,"",IF(InputSPP!A32="","",VLOOKUP(VALUE(MID(A31,4,1)),Instructions!D$202:F$204,3,FALSE)))</f>
        <v>MTC1</v>
      </c>
      <c r="I31" s="14" t="str">
        <f>IF(InputSPP!A32="","",IF(LEN(A31)&lt;6,"",IF(H31="MTC1",VLOOKUP(MID(A31,6,4),Instructions!H$202:I$223,2,FALSE),IF(H31="MTC2, MTC3",VLOOKUP(MID(A31,6,4),Instructions!M$202:P$217,2,FALSE),IF(H31="MTC4",VLOOKUP(MID(A31,6,4),Instructions!R$202:U$208,2,FALSE),"iets anders")))))</f>
        <v>DECT4</v>
      </c>
      <c r="J31" s="15" t="b">
        <f t="shared" ca="1" si="2"/>
        <v>0</v>
      </c>
      <c r="K31" s="13" t="b">
        <f t="shared" ca="1" si="3"/>
        <v>0</v>
      </c>
      <c r="L31" s="16">
        <f>IF(InputSPP!A32="","",IF(InputSPP!D32="",38626,InputSPP!D32))</f>
        <v>38626</v>
      </c>
      <c r="M31" s="16">
        <f>IF(InputSPP!A32="","",IF(InputSPP!E32="",73050,InputSPP!E32))</f>
        <v>73050</v>
      </c>
      <c r="N31" s="13" t="str">
        <f>IF(InputSPP!A32="","",InputSPP!C32)</f>
        <v>Arrêt de la décision, parce que omission ou des déclarations incomplètes et inexactes (art. 22, § 1)</v>
      </c>
      <c r="O31" s="13" t="str">
        <f>IF(InputSPP!A32="","",InputSPP!B32)</f>
        <v>Stopzetting van de steun, want verzuim of onvolledige en onjuiste verklaringen (art. 22, § 1)</v>
      </c>
    </row>
    <row r="32" spans="1:15" x14ac:dyDescent="0.3">
      <c r="A32" s="11" t="str">
        <f>IF(InputSPP!A33="","",CONCATENATE("MOT",TRIM(InputSPP!A33)))</f>
        <v>MOT1.3.2.</v>
      </c>
      <c r="B32" s="12" t="str">
        <f>IF(I32="","",IF(B31="","TITLE",IF((LEN(A32)-LEN(SUBSTITUTE(A32,".","")))&lt;(LEN(A33)-LEN(SUBSTITUTE(A33,".",""))),IF(C32=TRUE,"RADIO","TITLE"),IF(H32="MTC1",VLOOKUP(MID(A32,6,4),Instructions!H$202:J$223,3,FALSE),IF(H32="MTC2, MTC3",VLOOKUP(MID(A32,6,4),Instructions!M$202:P$217,3,FALSE),IF(H32="MTC4",VLOOKUP(MID(A32,6,4),Instructions!R$202:U$208,3,FALSE)))))))</f>
        <v>TITLE</v>
      </c>
      <c r="D32" s="12">
        <f t="shared" si="1"/>
        <v>1</v>
      </c>
      <c r="G32" s="13"/>
      <c r="H32" s="14" t="str">
        <f>IF(LEN(A32)=5,"",IF(InputSPP!A33="","",VLOOKUP(VALUE(MID(A32,4,1)),Instructions!D$202:F$204,3,FALSE)))</f>
        <v>MTC1</v>
      </c>
      <c r="I32" s="14" t="str">
        <f>IF(InputSPP!A33="","",IF(LEN(A32)&lt;6,"",IF(H32="MTC1",VLOOKUP(MID(A32,6,4),Instructions!H$202:I$223,2,FALSE),IF(H32="MTC2, MTC3",VLOOKUP(MID(A32,6,4),Instructions!M$202:P$217,2,FALSE),IF(H32="MTC4",VLOOKUP(MID(A32,6,4),Instructions!R$202:U$208,2,FALSE),"iets anders")))))</f>
        <v>DECT2</v>
      </c>
      <c r="J32" s="15" t="b">
        <f t="shared" ca="1" si="2"/>
        <v>0</v>
      </c>
      <c r="K32" s="13" t="b">
        <f t="shared" ca="1" si="3"/>
        <v>0</v>
      </c>
      <c r="L32" s="16">
        <f>IF(InputSPP!A33="","",IF(InputSPP!D33="",38626,InputSPP!D33))</f>
        <v>38626</v>
      </c>
      <c r="M32" s="16">
        <f>IF(InputSPP!A33="","",IF(InputSPP!E33="",73050,InputSPP!E33))</f>
        <v>73050</v>
      </c>
      <c r="N32" s="13" t="str">
        <f>IF(InputSPP!A33="","",InputSPP!C33)</f>
        <v>La décision modifiant l’aide</v>
      </c>
      <c r="O32" s="13" t="str">
        <f>IF(InputSPP!A33="","",InputSPP!B33)</f>
        <v xml:space="preserve">De beslissing tot wijziging </v>
      </c>
    </row>
    <row r="33" spans="1:15" x14ac:dyDescent="0.3">
      <c r="A33" s="11" t="str">
        <f>IF(InputSPP!A34="","",CONCATENATE("MOT",TRIM(InputSPP!A34)))</f>
        <v>MOT1.3.2.1.</v>
      </c>
      <c r="B33" s="12" t="str">
        <f>IF(I33="","",IF(B32="","TITLE",IF((LEN(A33)-LEN(SUBSTITUTE(A33,".","")))&lt;(LEN(A34)-LEN(SUBSTITUTE(A34,".",""))),IF(C33=TRUE,"RADIO","TITLE"),IF(H33="MTC1",VLOOKUP(MID(A33,6,4),Instructions!H$202:J$223,3,FALSE),IF(H33="MTC2, MTC3",VLOOKUP(MID(A33,6,4),Instructions!M$202:P$217,3,FALSE),IF(H33="MTC4",VLOOKUP(MID(A33,6,4),Instructions!R$202:U$208,3,FALSE)))))))</f>
        <v>TITLE</v>
      </c>
      <c r="D33" s="12">
        <f t="shared" si="1"/>
        <v>1</v>
      </c>
      <c r="G33" s="13"/>
      <c r="H33" s="14" t="str">
        <f>IF(LEN(A33)=5,"",IF(InputSPP!A34="","",VLOOKUP(VALUE(MID(A33,4,1)),Instructions!D$202:F$204,3,FALSE)))</f>
        <v>MTC1</v>
      </c>
      <c r="I33" s="14" t="str">
        <f>IF(InputSPP!A34="","",IF(LEN(A33)&lt;6,"",IF(H33="MTC1",VLOOKUP(MID(A33,6,4),Instructions!H$202:I$223,2,FALSE),IF(H33="MTC2, MTC3",VLOOKUP(MID(A33,6,4),Instructions!M$202:P$217,2,FALSE),IF(H33="MTC4",VLOOKUP(MID(A33,6,4),Instructions!R$202:U$208,2,FALSE),"iets anders")))))</f>
        <v>DECT2</v>
      </c>
      <c r="J33" s="15" t="b">
        <f t="shared" ca="1" si="2"/>
        <v>0</v>
      </c>
      <c r="K33" s="13" t="b">
        <f t="shared" ca="1" si="3"/>
        <v>0</v>
      </c>
      <c r="L33" s="16">
        <f>IF(InputSPP!A34="","",IF(InputSPP!D34="",38626,InputSPP!D34))</f>
        <v>38626</v>
      </c>
      <c r="M33" s="16">
        <f>IF(InputSPP!A34="","",IF(InputSPP!E34="",73050,InputSPP!E34))</f>
        <v>73050</v>
      </c>
      <c r="N33" s="13" t="str">
        <f>IF(InputSPP!A34="","",InputSPP!C34)</f>
        <v>Changement de l’aide, parce que modification des circonstances qui ont une incidence sur les droits de la personne (art. 22, § 1)</v>
      </c>
      <c r="O33" s="13" t="str">
        <f>IF(InputSPP!A34="","",InputSPP!B34)</f>
        <v>Wijziging van de steun, want gewijzigde omstandigheden die een invloed hebben op de rechten van de persoon (art. 22, § 1)</v>
      </c>
    </row>
    <row r="34" spans="1:15" x14ac:dyDescent="0.3">
      <c r="A34" s="11" t="str">
        <f>IF(InputSPP!A35="","",CONCATENATE("MOT",TRIM(InputSPP!A35)))</f>
        <v>MOT1.3.2.1.1.</v>
      </c>
      <c r="B34" s="12" t="str">
        <f>IF(I34="","",IF(B33="","TITLE",IF((LEN(A34)-LEN(SUBSTITUTE(A34,".","")))&lt;(LEN(A35)-LEN(SUBSTITUTE(A35,".",""))),IF(C34=TRUE,"RADIO","TITLE"),IF(H34="MTC1",VLOOKUP(MID(A34,6,4),Instructions!H$202:J$223,3,FALSE),IF(H34="MTC2, MTC3",VLOOKUP(MID(A34,6,4),Instructions!M$202:P$217,3,FALSE),IF(H34="MTC4",VLOOKUP(MID(A34,6,4),Instructions!R$202:U$208,3,FALSE)))))))</f>
        <v>CHECKBOX</v>
      </c>
      <c r="D34" s="12">
        <f t="shared" si="1"/>
        <v>2</v>
      </c>
      <c r="G34" s="13"/>
      <c r="H34" s="14" t="str">
        <f>IF(LEN(A34)=5,"",IF(InputSPP!A35="","",VLOOKUP(VALUE(MID(A34,4,1)),Instructions!D$202:F$204,3,FALSE)))</f>
        <v>MTC1</v>
      </c>
      <c r="I34" s="14" t="str">
        <f>IF(InputSPP!A35="","",IF(LEN(A34)&lt;6,"",IF(H34="MTC1",VLOOKUP(MID(A34,6,4),Instructions!H$202:I$223,2,FALSE),IF(H34="MTC2, MTC3",VLOOKUP(MID(A34,6,4),Instructions!M$202:P$217,2,FALSE),IF(H34="MTC4",VLOOKUP(MID(A34,6,4),Instructions!R$202:U$208,2,FALSE),"iets anders")))))</f>
        <v>DECT2</v>
      </c>
      <c r="J34" s="15" t="b">
        <f t="shared" ca="1" si="2"/>
        <v>0</v>
      </c>
      <c r="K34" s="13" t="b">
        <f t="shared" ca="1" si="3"/>
        <v>0</v>
      </c>
      <c r="L34" s="16">
        <f>IF(InputSPP!A35="","",IF(InputSPP!D35="",38626,InputSPP!D35))</f>
        <v>38626</v>
      </c>
      <c r="M34" s="16">
        <f>IF(InputSPP!A35="","",IF(InputSPP!E35="",73050,InputSPP!E35))</f>
        <v>73050</v>
      </c>
      <c r="N34" s="13" t="str">
        <f>IF(InputSPP!A35="","",InputSPP!C35)</f>
        <v>Changement de l’aide parce que modification  des conditions d'octroi (art. 3 et 4)</v>
      </c>
      <c r="O34" s="13" t="str">
        <f>IF(InputSPP!A35="","",InputSPP!B35)</f>
        <v>Wijziging van de steun, want wijziging in de toekenningsvoorwaarden (art. 3 en 4)</v>
      </c>
    </row>
    <row r="35" spans="1:15" x14ac:dyDescent="0.3">
      <c r="A35" s="11" t="str">
        <f>IF(InputSPP!A36="","",CONCATENATE("MOT",TRIM(InputSPP!A36)))</f>
        <v>MOT1.3.2.1.2.</v>
      </c>
      <c r="B35" s="12" t="str">
        <f>IF(I35="","",IF(B34="","TITLE",IF((LEN(A35)-LEN(SUBSTITUTE(A35,".","")))&lt;(LEN(A36)-LEN(SUBSTITUTE(A36,".",""))),IF(C35=TRUE,"RADIO","TITLE"),IF(H35="MTC1",VLOOKUP(MID(A35,6,4),Instructions!H$202:J$223,3,FALSE),IF(H35="MTC2, MTC3",VLOOKUP(MID(A35,6,4),Instructions!M$202:P$217,3,FALSE),IF(H35="MTC4",VLOOKUP(MID(A35,6,4),Instructions!R$202:U$208,3,FALSE)))))))</f>
        <v>CHECKBOX</v>
      </c>
      <c r="D35" s="12">
        <f t="shared" si="1"/>
        <v>2</v>
      </c>
      <c r="G35" s="13"/>
      <c r="H35" s="14" t="str">
        <f>IF(LEN(A35)=5,"",IF(InputSPP!A36="","",VLOOKUP(VALUE(MID(A35,4,1)),Instructions!D$202:F$204,3,FALSE)))</f>
        <v>MTC1</v>
      </c>
      <c r="I35" s="14" t="str">
        <f>IF(InputSPP!A36="","",IF(LEN(A35)&lt;6,"",IF(H35="MTC1",VLOOKUP(MID(A35,6,4),Instructions!H$202:I$223,2,FALSE),IF(H35="MTC2, MTC3",VLOOKUP(MID(A35,6,4),Instructions!M$202:P$217,2,FALSE),IF(H35="MTC4",VLOOKUP(MID(A35,6,4),Instructions!R$202:U$208,2,FALSE),"iets anders")))))</f>
        <v>DECT2</v>
      </c>
      <c r="J35" s="15" t="b">
        <f t="shared" ca="1" si="2"/>
        <v>0</v>
      </c>
      <c r="K35" s="13" t="b">
        <f t="shared" ca="1" si="3"/>
        <v>0</v>
      </c>
      <c r="L35" s="16">
        <f>IF(InputSPP!A36="","",IF(InputSPP!D36="",38626,InputSPP!D36))</f>
        <v>38626</v>
      </c>
      <c r="M35" s="16">
        <f>IF(InputSPP!A36="","",IF(InputSPP!E36="",73050,InputSPP!E36))</f>
        <v>73050</v>
      </c>
      <c r="N35" s="13" t="str">
        <f>IF(InputSPP!A36="","",InputSPP!C36)</f>
        <v>Changement de l’aide, parce que modification de la composition de la famille (art. 14, § 1)</v>
      </c>
      <c r="O35" s="13" t="str">
        <f>IF(InputSPP!A36="","",InputSPP!B36)</f>
        <v>Wijziging van de steun, want wijziging in de gezinssamenstelling (art. 14, § 1)</v>
      </c>
    </row>
    <row r="36" spans="1:15" x14ac:dyDescent="0.3">
      <c r="A36" s="11" t="str">
        <f>IF(InputSPP!A37="","",CONCATENATE("MOT",TRIM(InputSPP!A37)))</f>
        <v>MOT1.3.2.2.</v>
      </c>
      <c r="B36" s="12" t="str">
        <f>IF(I36="","",IF(B35="","TITLE",IF((LEN(A36)-LEN(SUBSTITUTE(A36,".","")))&lt;(LEN(A37)-LEN(SUBSTITUTE(A37,".",""))),IF(C36=TRUE,"RADIO","TITLE"),IF(H36="MTC1",VLOOKUP(MID(A36,6,4),Instructions!H$202:J$223,3,FALSE),IF(H36="MTC2, MTC3",VLOOKUP(MID(A36,6,4),Instructions!M$202:P$217,3,FALSE),IF(H36="MTC4",VLOOKUP(MID(A36,6,4),Instructions!R$202:U$208,3,FALSE)))))))</f>
        <v>CHECKBOX</v>
      </c>
      <c r="D36" s="12">
        <f t="shared" si="1"/>
        <v>1</v>
      </c>
      <c r="G36" s="13"/>
      <c r="H36" s="14" t="str">
        <f>IF(LEN(A36)=5,"",IF(InputSPP!A37="","",VLOOKUP(VALUE(MID(A36,4,1)),Instructions!D$202:F$204,3,FALSE)))</f>
        <v>MTC1</v>
      </c>
      <c r="I36" s="14" t="str">
        <f>IF(InputSPP!A37="","",IF(LEN(A36)&lt;6,"",IF(H36="MTC1",VLOOKUP(MID(A36,6,4),Instructions!H$202:I$223,2,FALSE),IF(H36="MTC2, MTC3",VLOOKUP(MID(A36,6,4),Instructions!M$202:P$217,2,FALSE),IF(H36="MTC4",VLOOKUP(MID(A36,6,4),Instructions!R$202:U$208,2,FALSE),"iets anders")))))</f>
        <v>DECT2</v>
      </c>
      <c r="J36" s="15" t="b">
        <f t="shared" ca="1" si="2"/>
        <v>0</v>
      </c>
      <c r="K36" s="13" t="b">
        <f t="shared" ca="1" si="3"/>
        <v>0</v>
      </c>
      <c r="L36" s="16">
        <f>IF(InputSPP!A37="","",IF(InputSPP!D37="",38626,InputSPP!D37))</f>
        <v>38626</v>
      </c>
      <c r="M36" s="16">
        <f>IF(InputSPP!A37="","",IF(InputSPP!E37="",73050,InputSPP!E37))</f>
        <v>73050</v>
      </c>
      <c r="N36" s="13" t="str">
        <f>IF(InputSPP!A37="","",InputSPP!C37)</f>
        <v>Changement de l’aide, parce que modification du droit par une disposition légale ou réglementaire (art. 22, § 1)</v>
      </c>
      <c r="O36" s="13" t="str">
        <f>IF(InputSPP!A37="","",InputSPP!B37)</f>
        <v>Wijziging van de steun, want wijziging van het recht door een wettelijke of reglementaire bepaling (art. 22, § 1)</v>
      </c>
    </row>
    <row r="37" spans="1:15" x14ac:dyDescent="0.3">
      <c r="A37" s="11" t="str">
        <f>IF(InputSPP!A38="","",CONCATENATE("MOT",TRIM(InputSPP!A38)))</f>
        <v>MOT1.3.2.3.</v>
      </c>
      <c r="B37" s="12" t="str">
        <f>IF(I37="","",IF(B36="","TITLE",IF((LEN(A37)-LEN(SUBSTITUTE(A37,".","")))&lt;(LEN(A38)-LEN(SUBSTITUTE(A38,".",""))),IF(C37=TRUE,"RADIO","TITLE"),IF(H37="MTC1",VLOOKUP(MID(A37,6,4),Instructions!H$202:J$223,3,FALSE),IF(H37="MTC2, MTC3",VLOOKUP(MID(A37,6,4),Instructions!M$202:P$217,3,FALSE),IF(H37="MTC4",VLOOKUP(MID(A37,6,4),Instructions!R$202:U$208,3,FALSE)))))))</f>
        <v>CHECKBOX</v>
      </c>
      <c r="D37" s="12">
        <f t="shared" si="1"/>
        <v>1</v>
      </c>
      <c r="G37" s="13"/>
      <c r="H37" s="14" t="str">
        <f>IF(LEN(A37)=5,"",IF(InputSPP!A38="","",VLOOKUP(VALUE(MID(A37,4,1)),Instructions!D$202:F$204,3,FALSE)))</f>
        <v>MTC1</v>
      </c>
      <c r="I37" s="14" t="str">
        <f>IF(InputSPP!A38="","",IF(LEN(A37)&lt;6,"",IF(H37="MTC1",VLOOKUP(MID(A37,6,4),Instructions!H$202:I$223,2,FALSE),IF(H37="MTC2, MTC3",VLOOKUP(MID(A37,6,4),Instructions!M$202:P$217,2,FALSE),IF(H37="MTC4",VLOOKUP(MID(A37,6,4),Instructions!R$202:U$208,2,FALSE),"iets anders")))))</f>
        <v>DECT2</v>
      </c>
      <c r="J37" s="15" t="b">
        <f t="shared" ca="1" si="2"/>
        <v>0</v>
      </c>
      <c r="K37" s="13" t="b">
        <f t="shared" ca="1" si="3"/>
        <v>0</v>
      </c>
      <c r="L37" s="16">
        <f>IF(InputSPP!A38="","",IF(InputSPP!D38="",38626,InputSPP!D38))</f>
        <v>38626</v>
      </c>
      <c r="M37" s="16">
        <f>IF(InputSPP!A38="","",IF(InputSPP!E38="",73050,InputSPP!E38))</f>
        <v>73050</v>
      </c>
      <c r="N37" s="13" t="str">
        <f>IF(InputSPP!A38="","",InputSPP!C38)</f>
        <v>Changement de l’aide, parce que erreur juridique ou matérielle du centre (art. 22, § 1)</v>
      </c>
      <c r="O37" s="13" t="str">
        <f>IF(InputSPP!A38="","",InputSPP!B38)</f>
        <v>Wijziging van de steun, want juridische of materiële vergissing van het centrum (art. 22, § 1)</v>
      </c>
    </row>
    <row r="38" spans="1:15" x14ac:dyDescent="0.3">
      <c r="A38" s="11" t="str">
        <f>IF(InputSPP!A39="","",CONCATENATE("MOT",TRIM(InputSPP!A39)))</f>
        <v>MOT1.3.2.4.</v>
      </c>
      <c r="B38" s="12" t="str">
        <f>IF(I38="","",IF(B37="","TITLE",IF((LEN(A38)-LEN(SUBSTITUTE(A38,".","")))&lt;(LEN(A39)-LEN(SUBSTITUTE(A39,".",""))),IF(C38=TRUE,"RADIO","TITLE"),IF(H38="MTC1",VLOOKUP(MID(A38,6,4),Instructions!H$202:J$223,3,FALSE),IF(H38="MTC2, MTC3",VLOOKUP(MID(A38,6,4),Instructions!M$202:P$217,3,FALSE),IF(H38="MTC4",VLOOKUP(MID(A38,6,4),Instructions!R$202:U$208,3,FALSE)))))))</f>
        <v>CHECKBOX</v>
      </c>
      <c r="D38" s="12">
        <f t="shared" si="1"/>
        <v>1</v>
      </c>
      <c r="G38" s="13"/>
      <c r="H38" s="14" t="str">
        <f>IF(LEN(A38)=5,"",IF(InputSPP!A39="","",VLOOKUP(VALUE(MID(A38,4,1)),Instructions!D$202:F$204,3,FALSE)))</f>
        <v>MTC1</v>
      </c>
      <c r="I38" s="14" t="str">
        <f>IF(InputSPP!A39="","",IF(LEN(A38)&lt;6,"",IF(H38="MTC1",VLOOKUP(MID(A38,6,4),Instructions!H$202:I$223,2,FALSE),IF(H38="MTC2, MTC3",VLOOKUP(MID(A38,6,4),Instructions!M$202:P$217,2,FALSE),IF(H38="MTC4",VLOOKUP(MID(A38,6,4),Instructions!R$202:U$208,2,FALSE),"iets anders")))))</f>
        <v>DECT2</v>
      </c>
      <c r="J38" s="15" t="b">
        <f t="shared" ca="1" si="2"/>
        <v>0</v>
      </c>
      <c r="K38" s="13" t="b">
        <f t="shared" ca="1" si="3"/>
        <v>0</v>
      </c>
      <c r="L38" s="16">
        <f>IF(InputSPP!A39="","",IF(InputSPP!D39="",38626,InputSPP!D39))</f>
        <v>38626</v>
      </c>
      <c r="M38" s="16">
        <f>IF(InputSPP!A39="","",IF(InputSPP!E39="",73050,InputSPP!E39))</f>
        <v>73050</v>
      </c>
      <c r="N38" s="13" t="str">
        <f>IF(InputSPP!A39="","",InputSPP!C39)</f>
        <v>Changement de l’aide, parce que omission ou des déclarations incomplètes et inexactes (art. 22, § 1)</v>
      </c>
      <c r="O38" s="13" t="str">
        <f>IF(InputSPP!A39="","",InputSPP!B39)</f>
        <v>Wijziging van de steun, want verzuim of onvolledige en onjuiste verklaringen (art. 22, § 1)</v>
      </c>
    </row>
    <row r="39" spans="1:15" x14ac:dyDescent="0.3">
      <c r="A39" s="11" t="str">
        <f>IF(InputSPP!A40="","",CONCATENATE("MOT",TRIM(InputSPP!A40)))</f>
        <v/>
      </c>
      <c r="B39" s="12" t="str">
        <f>IF(I39="","",IF(B38="","TITLE",IF((LEN(A39)-LEN(SUBSTITUTE(A39,".","")))&lt;(LEN(A40)-LEN(SUBSTITUTE(A40,".",""))),IF(C39=TRUE,"RADIO","TITLE"),IF(H39="MTC1",VLOOKUP(MID(A39,6,4),Instructions!H$202:J$223,3,FALSE),IF(H39="MTC2, MTC3",VLOOKUP(MID(A39,6,4),Instructions!M$202:P$217,3,FALSE),IF(H39="MTC4",VLOOKUP(MID(A39,6,4),Instructions!R$202:U$208,3,FALSE)))))))</f>
        <v/>
      </c>
      <c r="D39" s="12" t="str">
        <f t="shared" si="1"/>
        <v/>
      </c>
      <c r="G39" s="13"/>
      <c r="H39" s="14" t="str">
        <f>IF(LEN(A39)=5,"",IF(InputSPP!A40="","",VLOOKUP(VALUE(MID(A39,4,1)),Instructions!D$202:F$204,3,FALSE)))</f>
        <v/>
      </c>
      <c r="I39" s="14" t="str">
        <f>IF(InputSPP!A40="","",IF(LEN(A39)&lt;6,"",IF(H39="MTC1",VLOOKUP(MID(A39,6,4),Instructions!H$202:I$223,2,FALSE),IF(H39="MTC2, MTC3",VLOOKUP(MID(A39,6,4),Instructions!M$202:P$217,2,FALSE),IF(H39="MTC4",VLOOKUP(MID(A39,6,4),Instructions!R$202:U$208,2,FALSE),"iets anders")))))</f>
        <v/>
      </c>
      <c r="J39" s="15" t="str">
        <f t="shared" ca="1" si="2"/>
        <v/>
      </c>
      <c r="K39" s="13" t="str">
        <f t="shared" ca="1" si="3"/>
        <v/>
      </c>
      <c r="L39" s="16" t="str">
        <f>IF(InputSPP!A40="","",IF(InputSPP!D40="",38626,InputSPP!D40))</f>
        <v/>
      </c>
      <c r="M39" s="16" t="str">
        <f>IF(InputSPP!A40="","",IF(InputSPP!E40="",73050,InputSPP!E40))</f>
        <v/>
      </c>
      <c r="N39" s="13" t="str">
        <f>IF(InputSPP!A40="","",InputSPP!C40)</f>
        <v/>
      </c>
      <c r="O39" s="13" t="str">
        <f>IF(InputSPP!A40="","",InputSPP!B40)</f>
        <v/>
      </c>
    </row>
    <row r="40" spans="1:15" x14ac:dyDescent="0.3">
      <c r="A40" s="11" t="str">
        <f>IF(InputSPP!A41="","",CONCATENATE("MOT",TRIM(InputSPP!A41)))</f>
        <v>MOT1.4.</v>
      </c>
      <c r="B40" s="12" t="str">
        <f>IF(I40="","",IF(B39="","TITLE",IF((LEN(A40)-LEN(SUBSTITUTE(A40,".","")))&lt;(LEN(A41)-LEN(SUBSTITUTE(A41,".",""))),IF(C40=TRUE,"RADIO","TITLE"),IF(H40="MTC1",VLOOKUP(MID(A40,6,4),Instructions!H$202:J$223,3,FALSE),IF(H40="MTC2, MTC3",VLOOKUP(MID(A40,6,4),Instructions!M$202:P$217,3,FALSE),IF(H40="MTC4",VLOOKUP(MID(A40,6,4),Instructions!R$202:U$208,3,FALSE)))))))</f>
        <v>TITLE</v>
      </c>
      <c r="C40" s="12" t="str">
        <f>IF(B39="TITLE",IF(LEN(A40)&lt;LEN(A41),TRUE,""),IF(LEN(A40)&lt;LEN(A39),IF(LEN(A40)&lt;LEN(A41),TRUE,""),""))</f>
        <v/>
      </c>
      <c r="D40" s="12">
        <f t="shared" si="1"/>
        <v>0</v>
      </c>
      <c r="G40" s="13"/>
      <c r="H40" s="14" t="str">
        <f>IF(LEN(A40)=5,"",IF(InputSPP!A41="","",VLOOKUP(VALUE(MID(A40,4,1)),Instructions!D$202:F$204,3,FALSE)))</f>
        <v>MTC1</v>
      </c>
      <c r="I40" s="14" t="str">
        <f>IF(InputSPP!A41="","",IF(LEN(A40)&lt;6,"",IF(H40="MTC1",VLOOKUP(MID(A40,6,4),Instructions!H$202:I$223,2,FALSE),IF(H40="MTC2, MTC3",VLOOKUP(MID(A40,6,4),Instructions!M$202:P$217,2,FALSE),IF(H40="MTC4",VLOOKUP(MID(A40,6,4),Instructions!R$202:U$208,2,FALSE),"iets anders")))))</f>
        <v>FT04</v>
      </c>
      <c r="J40" s="15" t="b">
        <f t="shared" ca="1" si="2"/>
        <v>0</v>
      </c>
      <c r="K40" s="13" t="b">
        <f t="shared" ca="1" si="3"/>
        <v>0</v>
      </c>
      <c r="L40" s="16">
        <f>IF(InputSPP!A41="","",IF(InputSPP!D41="",38626,InputSPP!D41))</f>
        <v>38626</v>
      </c>
      <c r="M40" s="16">
        <f>IF(InputSPP!A41="","",IF(InputSPP!E41="",73050,InputSPP!E41))</f>
        <v>73050</v>
      </c>
      <c r="N40" s="13" t="str">
        <f>IF(InputSPP!A41="","",InputSPP!C41)</f>
        <v>La récupération</v>
      </c>
      <c r="O40" s="13" t="str">
        <f>IF(InputSPP!A41="","",InputSPP!B41)</f>
        <v>De terugvordering</v>
      </c>
    </row>
    <row r="41" spans="1:15" x14ac:dyDescent="0.3">
      <c r="A41" s="11" t="str">
        <f>IF(InputSPP!A42="","",CONCATENATE("MOT",TRIM(InputSPP!A42)))</f>
        <v>MOT1.4.1.</v>
      </c>
      <c r="B41" s="12" t="str">
        <f>IF(I41="","",IF(B40="","TITLE",IF((LEN(A41)-LEN(SUBSTITUTE(A41,".","")))&lt;(LEN(A42)-LEN(SUBSTITUTE(A42,".",""))),IF(C41=TRUE,"RADIO","TITLE"),IF(H41="MTC1",VLOOKUP(MID(A41,6,4),Instructions!H$202:J$223,3,FALSE),IF(H41="MTC2, MTC3",VLOOKUP(MID(A41,6,4),Instructions!M$202:P$217,3,FALSE),IF(H41="MTC4",VLOOKUP(MID(A41,6,4),Instructions!R$202:U$208,3,FALSE)))))))</f>
        <v>RADIO</v>
      </c>
      <c r="C41" s="12" t="b">
        <f t="shared" ref="C41:C69" si="4">IF(B40="TITLE",IF(LEN(A41)&lt;LEN(A42),TRUE,""),IF(LEN(A41)&lt;LEN(A40),IF(LEN(A41)&lt;LEN(A42),TRUE,""),""))</f>
        <v>1</v>
      </c>
      <c r="D41" s="12">
        <f t="shared" si="1"/>
        <v>0</v>
      </c>
      <c r="G41" s="13"/>
      <c r="H41" s="14" t="str">
        <f>IF(LEN(A41)=5,"",IF(InputSPP!A42="","",VLOOKUP(VALUE(MID(A41,4,1)),Instructions!D$202:F$204,3,FALSE)))</f>
        <v>MTC1</v>
      </c>
      <c r="I41" s="14" t="str">
        <f>IF(InputSPP!A42="","",IF(LEN(A41)&lt;6,"",IF(H41="MTC1",VLOOKUP(MID(A41,6,4),Instructions!H$202:I$223,2,FALSE),IF(H41="MTC2, MTC3",VLOOKUP(MID(A41,6,4),Instructions!M$202:P$217,2,FALSE),IF(H41="MTC4",VLOOKUP(MID(A41,6,4),Instructions!R$202:U$208,2,FALSE),"iets anders")))))</f>
        <v>FT04</v>
      </c>
      <c r="J41" s="15" t="b">
        <f t="shared" ca="1" si="2"/>
        <v>0</v>
      </c>
      <c r="K41" s="13" t="b">
        <f t="shared" ca="1" si="3"/>
        <v>0</v>
      </c>
      <c r="L41" s="16">
        <f>IF(InputSPP!A42="","",IF(InputSPP!D42="",38626,InputSPP!D42))</f>
        <v>38626</v>
      </c>
      <c r="M41" s="16">
        <f>IF(InputSPP!A42="","",IF(InputSPP!E42="",73050,InputSPP!E42))</f>
        <v>73050</v>
      </c>
      <c r="N41" s="13" t="str">
        <f>IF(InputSPP!A42="","",InputSPP!C42)</f>
        <v>La décision de récupération</v>
      </c>
      <c r="O41" s="13" t="str">
        <f>IF(InputSPP!A42="","",InputSPP!B42)</f>
        <v>De beslissing tot terugvordering</v>
      </c>
    </row>
    <row r="42" spans="1:15" x14ac:dyDescent="0.3">
      <c r="A42" s="11" t="str">
        <f>IF(InputSPP!A43="","",CONCATENATE("MOT",TRIM(InputSPP!A43)))</f>
        <v>MOT1.4.1.1.</v>
      </c>
      <c r="B42" s="12" t="str">
        <f>IF(I42="","",IF(B41="","TITLE",IF((LEN(A42)-LEN(SUBSTITUTE(A42,".","")))&lt;(LEN(A43)-LEN(SUBSTITUTE(A43,".",""))),IF(C42=TRUE,"RADIO","TITLE"),IF(H42="MTC1",VLOOKUP(MID(A42,6,4),Instructions!H$202:J$223,3,FALSE),IF(H42="MTC2, MTC3",VLOOKUP(MID(A42,6,4),Instructions!M$202:P$217,3,FALSE),IF(H42="MTC4",VLOOKUP(MID(A42,6,4),Instructions!R$202:U$208,3,FALSE)))))))</f>
        <v>TITLE</v>
      </c>
      <c r="C42" s="12" t="str">
        <f t="shared" si="4"/>
        <v/>
      </c>
      <c r="D42" s="12">
        <f t="shared" si="1"/>
        <v>1</v>
      </c>
      <c r="G42" s="13"/>
      <c r="H42" s="14" t="str">
        <f>IF(LEN(A42)=5,"",IF(InputSPP!A43="","",VLOOKUP(VALUE(MID(A42,4,1)),Instructions!D$202:F$204,3,FALSE)))</f>
        <v>MTC1</v>
      </c>
      <c r="I42" s="14" t="str">
        <f>IF(InputSPP!A43="","",IF(LEN(A42)&lt;6,"",IF(H42="MTC1",VLOOKUP(MID(A42,6,4),Instructions!H$202:I$223,2,FALSE),IF(H42="MTC2, MTC3",VLOOKUP(MID(A42,6,4),Instructions!M$202:P$217,2,FALSE),IF(H42="MTC4",VLOOKUP(MID(A42,6,4),Instructions!R$202:U$208,2,FALSE),"iets anders")))))</f>
        <v>FT04</v>
      </c>
      <c r="J42" s="15" t="b">
        <f t="shared" ca="1" si="2"/>
        <v>0</v>
      </c>
      <c r="K42" s="13" t="b">
        <f t="shared" ca="1" si="3"/>
        <v>0</v>
      </c>
      <c r="L42" s="16">
        <f>IF(InputSPP!A43="","",IF(InputSPP!D43="",38626,InputSPP!D43))</f>
        <v>38626</v>
      </c>
      <c r="M42" s="16">
        <f>IF(InputSPP!A43="","",IF(InputSPP!E43="",73050,InputSPP!E43))</f>
        <v>73050</v>
      </c>
      <c r="N42" s="13" t="str">
        <f>IF(InputSPP!A43="","",InputSPP!C43)</f>
        <v>Récupération auprès de l'intéressé</v>
      </c>
      <c r="O42" s="13" t="str">
        <f>IF(InputSPP!A43="","",InputSPP!B43)</f>
        <v xml:space="preserve">Terugvordering ten aanzien van de betrokkene </v>
      </c>
    </row>
    <row r="43" spans="1:15" x14ac:dyDescent="0.3">
      <c r="A43" s="11" t="str">
        <f>IF(InputSPP!A44="","",CONCATENATE("MOT",TRIM(InputSPP!A44)))</f>
        <v>MOT1.4.1.1.1.</v>
      </c>
      <c r="B43" s="12" t="str">
        <f>IF(I43="","",IF(B42="","TITLE",IF((LEN(A43)-LEN(SUBSTITUTE(A43,".","")))&lt;(LEN(A44)-LEN(SUBSTITUTE(A44,".",""))),IF(C43=TRUE,"RADIO","TITLE"),IF(H43="MTC1",VLOOKUP(MID(A43,6,4),Instructions!H$202:J$223,3,FALSE),IF(H43="MTC2, MTC3",VLOOKUP(MID(A43,6,4),Instructions!M$202:P$217,3,FALSE),IF(H43="MTC4",VLOOKUP(MID(A43,6,4),Instructions!R$202:U$208,3,FALSE)))))))</f>
        <v>CHECKBOX</v>
      </c>
      <c r="C43" s="12" t="str">
        <f t="shared" si="4"/>
        <v/>
      </c>
      <c r="D43" s="12">
        <f t="shared" si="1"/>
        <v>2</v>
      </c>
      <c r="G43" s="13"/>
      <c r="H43" s="14" t="str">
        <f>IF(LEN(A43)=5,"",IF(InputSPP!A44="","",VLOOKUP(VALUE(MID(A43,4,1)),Instructions!D$202:F$204,3,FALSE)))</f>
        <v>MTC1</v>
      </c>
      <c r="I43" s="14" t="str">
        <f>IF(InputSPP!A44="","",IF(LEN(A43)&lt;6,"",IF(H43="MTC1",VLOOKUP(MID(A43,6,4),Instructions!H$202:I$223,2,FALSE),IF(H43="MTC2, MTC3",VLOOKUP(MID(A43,6,4),Instructions!M$202:P$217,2,FALSE),IF(H43="MTC4",VLOOKUP(MID(A43,6,4),Instructions!R$202:U$208,2,FALSE),"iets anders")))))</f>
        <v>FT04</v>
      </c>
      <c r="J43" s="15" t="b">
        <f t="shared" ca="1" si="2"/>
        <v>0</v>
      </c>
      <c r="K43" s="13" t="b">
        <f t="shared" ca="1" si="3"/>
        <v>0</v>
      </c>
      <c r="L43" s="16">
        <f>IF(InputSPP!A44="","",IF(InputSPP!D44="",38626,InputSPP!D44))</f>
        <v>38626</v>
      </c>
      <c r="M43" s="16">
        <f>IF(InputSPP!A44="","",IF(InputSPP!E44="",73050,InputSPP!E44))</f>
        <v>73050</v>
      </c>
      <c r="N43" s="13" t="str">
        <f>IF(InputSPP!A44="","",InputSPP!C44)</f>
        <v>Récupération parce que révision de la décision d'octroi du revenu d'intégration avec effet rétroactif (art. 24, § 1, 1°, al. 1)</v>
      </c>
      <c r="O43" s="13" t="str">
        <f>IF(InputSPP!A44="","",InputSPP!B44)</f>
        <v>Terugvordering want herziening met terugwerkende kracht van de beslissing tot toekenning van het leefloon (art. 24, § 1, 1°, lid 1)</v>
      </c>
    </row>
    <row r="44" spans="1:15" x14ac:dyDescent="0.3">
      <c r="A44" s="11" t="str">
        <f>IF(InputSPP!A45="","",CONCATENATE("MOT",TRIM(InputSPP!A45)))</f>
        <v>MOT1.4.1.1.2.</v>
      </c>
      <c r="B44" s="12" t="str">
        <f>IF(I44="","",IF(B43="","TITLE",IF((LEN(A44)-LEN(SUBSTITUTE(A44,".","")))&lt;(LEN(A45)-LEN(SUBSTITUTE(A45,".",""))),IF(C44=TRUE,"RADIO","TITLE"),IF(H44="MTC1",VLOOKUP(MID(A44,6,4),Instructions!H$202:J$223,3,FALSE),IF(H44="MTC2, MTC3",VLOOKUP(MID(A44,6,4),Instructions!M$202:P$217,3,FALSE),IF(H44="MTC4",VLOOKUP(MID(A44,6,4),Instructions!R$202:U$208,3,FALSE)))))))</f>
        <v>CHECKBOX</v>
      </c>
      <c r="C44" s="12" t="str">
        <f t="shared" si="4"/>
        <v/>
      </c>
      <c r="D44" s="12">
        <f t="shared" si="1"/>
        <v>2</v>
      </c>
      <c r="G44" s="13"/>
      <c r="H44" s="14" t="str">
        <f>IF(LEN(A44)=5,"",IF(InputSPP!A45="","",VLOOKUP(VALUE(MID(A44,4,1)),Instructions!D$202:F$204,3,FALSE)))</f>
        <v>MTC1</v>
      </c>
      <c r="I44" s="14" t="str">
        <f>IF(InputSPP!A45="","",IF(LEN(A44)&lt;6,"",IF(H44="MTC1",VLOOKUP(MID(A44,6,4),Instructions!H$202:I$223,2,FALSE),IF(H44="MTC2, MTC3",VLOOKUP(MID(A44,6,4),Instructions!M$202:P$217,2,FALSE),IF(H44="MTC4",VLOOKUP(MID(A44,6,4),Instructions!R$202:U$208,2,FALSE),"iets anders")))))</f>
        <v>FT04</v>
      </c>
      <c r="J44" s="15" t="b">
        <f t="shared" ca="1" si="2"/>
        <v>0</v>
      </c>
      <c r="K44" s="13" t="b">
        <f t="shared" ca="1" si="3"/>
        <v>0</v>
      </c>
      <c r="L44" s="16">
        <f>IF(InputSPP!A45="","",IF(InputSPP!D45="",38626,InputSPP!D45))</f>
        <v>38626</v>
      </c>
      <c r="M44" s="16">
        <f>IF(InputSPP!A45="","",IF(InputSPP!E45="",73050,InputSPP!E45))</f>
        <v>73050</v>
      </c>
      <c r="N44" s="13" t="str">
        <f>IF(InputSPP!A45="","",InputSPP!C45)</f>
        <v>Récupération parce que disposition de ressources avec effet rétroactif (art. 24, § 1, 2°)</v>
      </c>
      <c r="O44" s="13" t="str">
        <f>IF(InputSPP!A45="","",InputSPP!B45)</f>
        <v>Terugvordering want met terugwerkende kracht beschikking krijgen over inkomsten (art. 24, § 1, 2°)</v>
      </c>
    </row>
    <row r="45" spans="1:15" x14ac:dyDescent="0.3">
      <c r="A45" s="11" t="str">
        <f>IF(InputSPP!A46="","",CONCATENATE("MOT",TRIM(InputSPP!A46)))</f>
        <v>MOT1.4.1.1.3.</v>
      </c>
      <c r="B45" s="12" t="str">
        <f>IF(I45="","",IF(B44="","TITLE",IF((LEN(A45)-LEN(SUBSTITUTE(A45,".","")))&lt;(LEN(A46)-LEN(SUBSTITUTE(A46,".",""))),IF(C45=TRUE,"RADIO","TITLE"),IF(H45="MTC1",VLOOKUP(MID(A45,6,4),Instructions!H$202:J$223,3,FALSE),IF(H45="MTC2, MTC3",VLOOKUP(MID(A45,6,4),Instructions!M$202:P$217,3,FALSE),IF(H45="MTC4",VLOOKUP(MID(A45,6,4),Instructions!R$202:U$208,3,FALSE)))))))</f>
        <v>CHECKBOX</v>
      </c>
      <c r="C45" s="12" t="str">
        <f t="shared" si="4"/>
        <v/>
      </c>
      <c r="D45" s="12">
        <f t="shared" si="1"/>
        <v>2</v>
      </c>
      <c r="G45" s="13"/>
      <c r="H45" s="14" t="str">
        <f>IF(LEN(A45)=5,"",IF(InputSPP!A46="","",VLOOKUP(VALUE(MID(A45,4,1)),Instructions!D$202:F$204,3,FALSE)))</f>
        <v>MTC1</v>
      </c>
      <c r="I45" s="14" t="str">
        <f>IF(InputSPP!A46="","",IF(LEN(A45)&lt;6,"",IF(H45="MTC1",VLOOKUP(MID(A45,6,4),Instructions!H$202:I$223,2,FALSE),IF(H45="MTC2, MTC3",VLOOKUP(MID(A45,6,4),Instructions!M$202:P$217,2,FALSE),IF(H45="MTC4",VLOOKUP(MID(A45,6,4),Instructions!R$202:U$208,2,FALSE),"iets anders")))))</f>
        <v>FT04</v>
      </c>
      <c r="J45" s="15" t="b">
        <f t="shared" ca="1" si="2"/>
        <v>0</v>
      </c>
      <c r="K45" s="13" t="b">
        <f t="shared" ca="1" si="3"/>
        <v>0</v>
      </c>
      <c r="L45" s="16">
        <f>IF(InputSPP!A46="","",IF(InputSPP!D46="",38626,InputSPP!D46))</f>
        <v>38626</v>
      </c>
      <c r="M45" s="16">
        <f>IF(InputSPP!A46="","",IF(InputSPP!E46="",73050,InputSPP!E46))</f>
        <v>73050</v>
      </c>
      <c r="N45" s="13" t="str">
        <f>IF(InputSPP!A46="","",InputSPP!C46)</f>
        <v>Intérêt de plein droit, parce que fraude (art. 24, § 4)</v>
      </c>
      <c r="O45" s="13" t="str">
        <f>IF(InputSPP!A46="","",InputSPP!B46)</f>
        <v>Van rechtswege interest, gelet op frauduleus handelen (art. 24, § 4)</v>
      </c>
    </row>
    <row r="46" spans="1:15" x14ac:dyDescent="0.3">
      <c r="A46" s="11" t="str">
        <f>IF(InputSPP!A47="","",CONCATENATE("MOT",TRIM(InputSPP!A47)))</f>
        <v>MOT1.4.1.2.</v>
      </c>
      <c r="B46" s="12" t="str">
        <f>IF(I46="","",IF(B45="","TITLE",IF((LEN(A46)-LEN(SUBSTITUTE(A46,".","")))&lt;(LEN(A47)-LEN(SUBSTITUTE(A47,".",""))),IF(C46=TRUE,"RADIO","TITLE"),IF(H46="MTC1",VLOOKUP(MID(A46,6,4),Instructions!H$202:J$223,3,FALSE),IF(H46="MTC2, MTC3",VLOOKUP(MID(A46,6,4),Instructions!M$202:P$217,3,FALSE),IF(H46="MTC4",VLOOKUP(MID(A46,6,4),Instructions!R$202:U$208,3,FALSE)))))))</f>
        <v>CHECKBOX</v>
      </c>
      <c r="C46" s="12" t="str">
        <f t="shared" si="4"/>
        <v/>
      </c>
      <c r="D46" s="12">
        <f t="shared" si="1"/>
        <v>1</v>
      </c>
      <c r="G46" s="13"/>
      <c r="H46" s="14" t="str">
        <f>IF(LEN(A46)=5,"",IF(InputSPP!A47="","",VLOOKUP(VALUE(MID(A46,4,1)),Instructions!D$202:F$204,3,FALSE)))</f>
        <v>MTC1</v>
      </c>
      <c r="I46" s="14" t="str">
        <f>IF(InputSPP!A47="","",IF(LEN(A46)&lt;6,"",IF(H46="MTC1",VLOOKUP(MID(A46,6,4),Instructions!H$202:I$223,2,FALSE),IF(H46="MTC2, MTC3",VLOOKUP(MID(A46,6,4),Instructions!M$202:P$217,2,FALSE),IF(H46="MTC4",VLOOKUP(MID(A46,6,4),Instructions!R$202:U$208,2,FALSE),"iets anders")))))</f>
        <v>FT04</v>
      </c>
      <c r="J46" s="15" t="b">
        <f t="shared" ca="1" si="2"/>
        <v>0</v>
      </c>
      <c r="K46" s="13" t="b">
        <f t="shared" ca="1" si="3"/>
        <v>0</v>
      </c>
      <c r="L46" s="16">
        <f>IF(InputSPP!A47="","",IF(InputSPP!D47="",38626,InputSPP!D47))</f>
        <v>38626</v>
      </c>
      <c r="M46" s="16">
        <f>IF(InputSPP!A47="","",IF(InputSPP!E47="",73050,InputSPP!E47))</f>
        <v>73050</v>
      </c>
      <c r="N46" s="13" t="str">
        <f>IF(InputSPP!A47="","",InputSPP!C47)</f>
        <v>Récupération auprès des débiteurs d'aliments notamment les parents, les adoptants et les personnes mentionnées à l’article 336 du Code civil; les enfants et les adoptés, le conjoint et l'ex-conjoint parce que obligation alimentaire pendant la période durant laquelle le revenu d'intégration a été octroyé (art. 26; art. 42-55 AR du 11 juillet 2002)</v>
      </c>
      <c r="O46" s="13" t="str">
        <f>IF(InputSPP!A47="","",InputSPP!B47)</f>
        <v>Terugvordering ten aanzien van de onderhoudsplichtigen zijnde de ouders, de adoptanten en de personen die vermeld in artikel 336 BW, de kinderen en de geadopteerden, de (ex)-echtgenoot, want onderhoudsplicht gedurende periode dat leefloon werd toegekend (art. 26; art. 42-55 KB van 11 juli 2002)</v>
      </c>
    </row>
    <row r="47" spans="1:15" x14ac:dyDescent="0.3">
      <c r="A47" s="11" t="str">
        <f>IF(InputSPP!A48="","",CONCATENATE("MOT",TRIM(InputSPP!A48)))</f>
        <v>MOT1.4.1.3.</v>
      </c>
      <c r="B47" s="12" t="str">
        <f>IF(I47="","",IF(B46="","TITLE",IF((LEN(A47)-LEN(SUBSTITUTE(A47,".","")))&lt;(LEN(A48)-LEN(SUBSTITUTE(A48,".",""))),IF(C47=TRUE,"RADIO","TITLE"),IF(H47="MTC1",VLOOKUP(MID(A47,6,4),Instructions!H$202:J$223,3,FALSE),IF(H47="MTC2, MTC3",VLOOKUP(MID(A47,6,4),Instructions!M$202:P$217,3,FALSE),IF(H47="MTC4",VLOOKUP(MID(A47,6,4),Instructions!R$202:U$208,3,FALSE)))))))</f>
        <v>CHECKBOX</v>
      </c>
      <c r="C47" s="12" t="str">
        <f t="shared" si="4"/>
        <v/>
      </c>
      <c r="D47" s="12">
        <f t="shared" si="1"/>
        <v>1</v>
      </c>
      <c r="G47" s="13"/>
      <c r="H47" s="14" t="str">
        <f>IF(LEN(A47)=5,"",IF(InputSPP!A48="","",VLOOKUP(VALUE(MID(A47,4,1)),Instructions!D$202:F$204,3,FALSE)))</f>
        <v>MTC1</v>
      </c>
      <c r="I47" s="14" t="str">
        <f>IF(InputSPP!A48="","",IF(LEN(A47)&lt;6,"",IF(H47="MTC1",VLOOKUP(MID(A47,6,4),Instructions!H$202:I$223,2,FALSE),IF(H47="MTC2, MTC3",VLOOKUP(MID(A47,6,4),Instructions!M$202:P$217,2,FALSE),IF(H47="MTC4",VLOOKUP(MID(A47,6,4),Instructions!R$202:U$208,2,FALSE),"iets anders")))))</f>
        <v>FT04</v>
      </c>
      <c r="J47" s="15" t="b">
        <f t="shared" ca="1" si="2"/>
        <v>0</v>
      </c>
      <c r="K47" s="13" t="b">
        <f t="shared" ca="1" si="3"/>
        <v>0</v>
      </c>
      <c r="L47" s="16">
        <f>IF(InputSPP!A48="","",IF(InputSPP!D48="",38626,InputSPP!D48))</f>
        <v>38626</v>
      </c>
      <c r="M47" s="16">
        <f>IF(InputSPP!A48="","",IF(InputSPP!E48="",73050,InputSPP!E48))</f>
        <v>73050</v>
      </c>
      <c r="N47" s="13" t="str">
        <f>IF(InputSPP!A48="","",InputSPP!C48)</f>
        <v>Récupération auprès des tiers responsables parce que responsable de la blessure ou de la maladie qui a donné lieu au paiement du revenu d'intégration (art. 27)</v>
      </c>
      <c r="O47" s="13" t="str">
        <f>IF(InputSPP!A48="","",InputSPP!B48)</f>
        <v>Terugvordering ten aanzien van de aansprakelijke derde, want verantwoordelijk voor de verwonding of ziekte die aanleiding heeft gegeven tot de betaling van het leefloon (art. 27)</v>
      </c>
    </row>
    <row r="48" spans="1:15" x14ac:dyDescent="0.3">
      <c r="A48" s="11" t="str">
        <f>IF(InputSPP!A49="","",CONCATENATE("MOT",TRIM(InputSPP!A49)))</f>
        <v>MOT1.4.2.</v>
      </c>
      <c r="B48" s="12" t="str">
        <f>IF(I48="","",IF(B47="","TITLE",IF((LEN(A48)-LEN(SUBSTITUTE(A48,".","")))&lt;(LEN(A49)-LEN(SUBSTITUTE(A49,".",""))),IF(C48=TRUE,"RADIO","TITLE"),IF(H48="MTC1",VLOOKUP(MID(A48,6,4),Instructions!H$202:J$223,3,FALSE),IF(H48="MTC2, MTC3",VLOOKUP(MID(A48,6,4),Instructions!M$202:P$217,3,FALSE),IF(H48="MTC4",VLOOKUP(MID(A48,6,4),Instructions!R$202:U$208,3,FALSE)))))))</f>
        <v>RADIO</v>
      </c>
      <c r="C48" s="12" t="b">
        <f t="shared" si="4"/>
        <v>1</v>
      </c>
      <c r="D48" s="12">
        <f t="shared" si="1"/>
        <v>0</v>
      </c>
      <c r="G48" s="13"/>
      <c r="H48" s="14" t="str">
        <f>IF(LEN(A48)=5,"",IF(InputSPP!A49="","",VLOOKUP(VALUE(MID(A48,4,1)),Instructions!D$202:F$204,3,FALSE)))</f>
        <v>MTC1</v>
      </c>
      <c r="I48" s="14" t="str">
        <f>IF(InputSPP!A49="","",IF(LEN(A48)&lt;6,"",IF(H48="MTC1",VLOOKUP(MID(A48,6,4),Instructions!H$202:I$223,2,FALSE),IF(H48="MTC2, MTC3",VLOOKUP(MID(A48,6,4),Instructions!M$202:P$217,2,FALSE),IF(H48="MTC4",VLOOKUP(MID(A48,6,4),Instructions!R$202:U$208,2,FALSE),"iets anders")))))</f>
        <v>FT04</v>
      </c>
      <c r="J48" s="15" t="b">
        <f t="shared" ca="1" si="2"/>
        <v>0</v>
      </c>
      <c r="K48" s="13" t="b">
        <f t="shared" ca="1" si="3"/>
        <v>0</v>
      </c>
      <c r="L48" s="16">
        <f>IF(InputSPP!A49="","",IF(InputSPP!D49="",38626,InputSPP!D49))</f>
        <v>38626</v>
      </c>
      <c r="M48" s="16">
        <f>IF(InputSPP!A49="","",IF(InputSPP!E49="",73050,InputSPP!E49))</f>
        <v>73050</v>
      </c>
      <c r="N48" s="13" t="str">
        <f>IF(InputSPP!A49="","",InputSPP!C49)</f>
        <v>La décision de dérogation de la récupération</v>
      </c>
      <c r="O48" s="13" t="str">
        <f>IF(InputSPP!A49="","",InputSPP!B49)</f>
        <v>De beslissing tot afwijking van de terugvordering</v>
      </c>
    </row>
    <row r="49" spans="1:15" x14ac:dyDescent="0.3">
      <c r="A49" s="11" t="str">
        <f>IF(InputSPP!A50="","",CONCATENATE("MOT",TRIM(InputSPP!A50)))</f>
        <v>MOT1.4.2.1.</v>
      </c>
      <c r="B49" s="12" t="str">
        <f>IF(I49="","",IF(B48="","TITLE",IF((LEN(A49)-LEN(SUBSTITUTE(A49,".","")))&lt;(LEN(A50)-LEN(SUBSTITUTE(A50,".",""))),IF(C49=TRUE,"RADIO","TITLE"),IF(H49="MTC1",VLOOKUP(MID(A49,6,4),Instructions!H$202:J$223,3,FALSE),IF(H49="MTC2, MTC3",VLOOKUP(MID(A49,6,4),Instructions!M$202:P$217,3,FALSE),IF(H49="MTC4",VLOOKUP(MID(A49,6,4),Instructions!R$202:U$208,3,FALSE)))))))</f>
        <v>TITLE</v>
      </c>
      <c r="C49" s="12" t="str">
        <f t="shared" si="4"/>
        <v/>
      </c>
      <c r="D49" s="12">
        <f t="shared" si="1"/>
        <v>1</v>
      </c>
      <c r="G49" s="13"/>
      <c r="H49" s="14" t="str">
        <f>IF(LEN(A49)=5,"",IF(InputSPP!A50="","",VLOOKUP(VALUE(MID(A49,4,1)),Instructions!D$202:F$204,3,FALSE)))</f>
        <v>MTC1</v>
      </c>
      <c r="I49" s="14" t="str">
        <f>IF(InputSPP!A50="","",IF(LEN(A49)&lt;6,"",IF(H49="MTC1",VLOOKUP(MID(A49,6,4),Instructions!H$202:I$223,2,FALSE),IF(H49="MTC2, MTC3",VLOOKUP(MID(A49,6,4),Instructions!M$202:P$217,2,FALSE),IF(H49="MTC4",VLOOKUP(MID(A49,6,4),Instructions!R$202:U$208,2,FALSE),"iets anders")))))</f>
        <v>FT04</v>
      </c>
      <c r="J49" s="15" t="b">
        <f t="shared" ca="1" si="2"/>
        <v>0</v>
      </c>
      <c r="K49" s="13" t="b">
        <f t="shared" ca="1" si="3"/>
        <v>0</v>
      </c>
      <c r="L49" s="16">
        <f>IF(InputSPP!A50="","",IF(InputSPP!D50="",38626,InputSPP!D50))</f>
        <v>38626</v>
      </c>
      <c r="M49" s="16">
        <f>IF(InputSPP!A50="","",IF(InputSPP!E50="",73050,InputSPP!E50))</f>
        <v>73050</v>
      </c>
      <c r="N49" s="13" t="str">
        <f>IF(InputSPP!A50="","",InputSPP!C50)</f>
        <v>Pas de récupération auprès de l’intéressé</v>
      </c>
      <c r="O49" s="13" t="str">
        <f>IF(InputSPP!A50="","",InputSPP!B50)</f>
        <v>Geen terugvordering ten aanzien van de betrokkene</v>
      </c>
    </row>
    <row r="50" spans="1:15" x14ac:dyDescent="0.3">
      <c r="A50" s="11" t="str">
        <f>IF(InputSPP!A51="","",CONCATENATE("MOT",TRIM(InputSPP!A51)))</f>
        <v>MOT1.4.2.1.1.</v>
      </c>
      <c r="B50" s="12" t="str">
        <f>IF(I50="","",IF(B49="","TITLE",IF((LEN(A50)-LEN(SUBSTITUTE(A50,".","")))&lt;(LEN(A51)-LEN(SUBSTITUTE(A51,".",""))),IF(C50=TRUE,"RADIO","TITLE"),IF(H50="MTC1",VLOOKUP(MID(A50,6,4),Instructions!H$202:J$223,3,FALSE),IF(H50="MTC2, MTC3",VLOOKUP(MID(A50,6,4),Instructions!M$202:P$217,3,FALSE),IF(H50="MTC4",VLOOKUP(MID(A50,6,4),Instructions!R$202:U$208,3,FALSE)))))))</f>
        <v>CHECKBOX</v>
      </c>
      <c r="C50" s="12" t="str">
        <f t="shared" si="4"/>
        <v/>
      </c>
      <c r="D50" s="12">
        <f t="shared" si="1"/>
        <v>2</v>
      </c>
      <c r="G50" s="13"/>
      <c r="H50" s="14" t="str">
        <f>IF(LEN(A50)=5,"",IF(InputSPP!A51="","",VLOOKUP(VALUE(MID(A50,4,1)),Instructions!D$202:F$204,3,FALSE)))</f>
        <v>MTC1</v>
      </c>
      <c r="I50" s="14" t="str">
        <f>IF(InputSPP!A51="","",IF(LEN(A50)&lt;6,"",IF(H50="MTC1",VLOOKUP(MID(A50,6,4),Instructions!H$202:I$223,2,FALSE),IF(H50="MTC2, MTC3",VLOOKUP(MID(A50,6,4),Instructions!M$202:P$217,2,FALSE),IF(H50="MTC4",VLOOKUP(MID(A50,6,4),Instructions!R$202:U$208,2,FALSE),"iets anders")))))</f>
        <v>FT04</v>
      </c>
      <c r="J50" s="15" t="b">
        <f t="shared" ca="1" si="2"/>
        <v>0</v>
      </c>
      <c r="K50" s="13" t="b">
        <f t="shared" ca="1" si="3"/>
        <v>0</v>
      </c>
      <c r="L50" s="16">
        <f>IF(InputSPP!A51="","",IF(InputSPP!D51="",38626,InputSPP!D51))</f>
        <v>38626</v>
      </c>
      <c r="M50" s="16">
        <f>IF(InputSPP!A51="","",IF(InputSPP!E51="",73050,InputSPP!E51))</f>
        <v>73050</v>
      </c>
      <c r="N50" s="13" t="str">
        <f>IF(InputSPP!A51="","",InputSPP!C51)</f>
        <v>Renonciation totalement ou partiellement à la récupération à cause d’une révision avec effet rétroactif, parce que erreur du CPAS (art. 24, § 1, 1°, al 2)</v>
      </c>
      <c r="O50" s="13" t="str">
        <f>IF(InputSPP!A51="","",InputSPP!B51)</f>
        <v>Geheel of gedeeltelijk afzien van de terugvordering ten gevolge van een herziening met terugwerkende kracht, want vergissing van het centrum (art. 24, § 1, 1°, lid 2)</v>
      </c>
    </row>
    <row r="51" spans="1:15" x14ac:dyDescent="0.3">
      <c r="A51" s="11" t="str">
        <f>IF(InputSPP!A52="","",CONCATENATE("MOT",TRIM(InputSPP!A52)))</f>
        <v>MOT1.4.2.1.2.</v>
      </c>
      <c r="B51" s="12" t="str">
        <f>IF(I51="","",IF(B50="","TITLE",IF((LEN(A51)-LEN(SUBSTITUTE(A51,".","")))&lt;(LEN(A52)-LEN(SUBSTITUTE(A52,".",""))),IF(C51=TRUE,"RADIO","TITLE"),IF(H51="MTC1",VLOOKUP(MID(A51,6,4),Instructions!H$202:J$223,3,FALSE),IF(H51="MTC2, MTC3",VLOOKUP(MID(A51,6,4),Instructions!M$202:P$217,3,FALSE),IF(H51="MTC4",VLOOKUP(MID(A51,6,4),Instructions!R$202:U$208,3,FALSE)))))))</f>
        <v>CHECKBOX</v>
      </c>
      <c r="C51" s="12" t="str">
        <f t="shared" si="4"/>
        <v/>
      </c>
      <c r="D51" s="12">
        <f t="shared" si="1"/>
        <v>2</v>
      </c>
      <c r="G51" s="13"/>
      <c r="H51" s="14" t="str">
        <f>IF(LEN(A51)=5,"",IF(InputSPP!A52="","",VLOOKUP(VALUE(MID(A51,4,1)),Instructions!D$202:F$204,3,FALSE)))</f>
        <v>MTC1</v>
      </c>
      <c r="I51" s="14" t="str">
        <f>IF(InputSPP!A52="","",IF(LEN(A51)&lt;6,"",IF(H51="MTC1",VLOOKUP(MID(A51,6,4),Instructions!H$202:I$223,2,FALSE),IF(H51="MTC2, MTC3",VLOOKUP(MID(A51,6,4),Instructions!M$202:P$217,2,FALSE),IF(H51="MTC4",VLOOKUP(MID(A51,6,4),Instructions!R$202:U$208,2,FALSE),"iets anders")))))</f>
        <v>FT04</v>
      </c>
      <c r="J51" s="15" t="b">
        <f t="shared" ca="1" si="2"/>
        <v>0</v>
      </c>
      <c r="K51" s="13" t="b">
        <f t="shared" ca="1" si="3"/>
        <v>0</v>
      </c>
      <c r="L51" s="16">
        <f>IF(InputSPP!A52="","",IF(InputSPP!D52="",38626,InputSPP!D52))</f>
        <v>38626</v>
      </c>
      <c r="M51" s="16">
        <f>IF(InputSPP!A52="","",IF(InputSPP!E52="",73050,InputSPP!E52))</f>
        <v>73050</v>
      </c>
      <c r="N51" s="13" t="str">
        <f>IF(InputSPP!A52="","",InputSPP!C52)</f>
        <v>Dérogation d’office à l'obligation de récupération lors du décès de la personne à laquelle elles sont payées, si la récupération ne lui était pas encore notifiée à ce moment sauf en cas de fraude ou de dol (art. 41 AR du 11 juillet 2002)</v>
      </c>
      <c r="O51" s="13" t="str">
        <f>IF(InputSPP!A52="","",InputSPP!B52)</f>
        <v>Ambtshalve afzien van de terugvordering ingeval van overlijden van de betrokkene, indien op dat ogenblik nog geen kennis van de terugvordering, behoudens ingeval van arglist of bedrog (art. 41 KB van 11 juli 2002)</v>
      </c>
    </row>
    <row r="52" spans="1:15" x14ac:dyDescent="0.3">
      <c r="A52" s="11" t="str">
        <f>IF(InputSPP!A53="","",CONCATENATE("MOT",TRIM(InputSPP!A53)))</f>
        <v>MOT1.4.2.1.3.</v>
      </c>
      <c r="B52" s="12" t="str">
        <f>IF(I52="","",IF(B51="","TITLE",IF((LEN(A52)-LEN(SUBSTITUTE(A52,".","")))&lt;(LEN(A53)-LEN(SUBSTITUTE(A53,".",""))),IF(C52=TRUE,"RADIO","TITLE"),IF(H52="MTC1",VLOOKUP(MID(A52,6,4),Instructions!H$202:J$223,3,FALSE),IF(H52="MTC2, MTC3",VLOOKUP(MID(A52,6,4),Instructions!M$202:P$217,3,FALSE),IF(H52="MTC4",VLOOKUP(MID(A52,6,4),Instructions!R$202:U$208,3,FALSE)))))))</f>
        <v>CHECKBOX</v>
      </c>
      <c r="C52" s="12" t="str">
        <f t="shared" si="4"/>
        <v/>
      </c>
      <c r="D52" s="12">
        <f t="shared" si="1"/>
        <v>2</v>
      </c>
      <c r="G52" s="13"/>
      <c r="H52" s="14" t="str">
        <f>IF(LEN(A52)=5,"",IF(InputSPP!A53="","",VLOOKUP(VALUE(MID(A52,4,1)),Instructions!D$202:F$204,3,FALSE)))</f>
        <v>MTC1</v>
      </c>
      <c r="I52" s="14" t="str">
        <f>IF(InputSPP!A53="","",IF(LEN(A52)&lt;6,"",IF(H52="MTC1",VLOOKUP(MID(A52,6,4),Instructions!H$202:I$223,2,FALSE),IF(H52="MTC2, MTC3",VLOOKUP(MID(A52,6,4),Instructions!M$202:P$217,2,FALSE),IF(H52="MTC4",VLOOKUP(MID(A52,6,4),Instructions!R$202:U$208,2,FALSE),"iets anders")))))</f>
        <v>FT04</v>
      </c>
      <c r="J52" s="15" t="b">
        <f t="shared" ca="1" si="2"/>
        <v>0</v>
      </c>
      <c r="K52" s="13" t="b">
        <f t="shared" ca="1" si="3"/>
        <v>0</v>
      </c>
      <c r="L52" s="16">
        <f>IF(InputSPP!A53="","",IF(InputSPP!D53="",38626,InputSPP!D53))</f>
        <v>38626</v>
      </c>
      <c r="M52" s="16">
        <f>IF(InputSPP!A53="","",IF(InputSPP!E53="",73050,InputSPP!E53))</f>
        <v>73050</v>
      </c>
      <c r="N52" s="13" t="str">
        <f>IF(InputSPP!A53="","",InputSPP!C53)</f>
        <v>Dérogation à l'obligation de récupération pour des raisons d'équité (art. 28, al. 1 et 2)</v>
      </c>
      <c r="O52" s="13" t="str">
        <f>IF(InputSPP!A53="","",InputSPP!B53)</f>
        <v>Afzien van de terugvordering om redenen van billijkheid (art. 28, lid 1 en 2)</v>
      </c>
    </row>
    <row r="53" spans="1:15" x14ac:dyDescent="0.3">
      <c r="A53" s="11" t="str">
        <f>IF(InputSPP!A54="","",CONCATENATE("MOT",TRIM(InputSPP!A54)))</f>
        <v>MOT1.4.2.1.4.</v>
      </c>
      <c r="B53" s="12" t="str">
        <f>IF(I53="","",IF(B52="","TITLE",IF((LEN(A53)-LEN(SUBSTITUTE(A53,".","")))&lt;(LEN(A54)-LEN(SUBSTITUTE(A54,".",""))),IF(C53=TRUE,"RADIO","TITLE"),IF(H53="MTC1",VLOOKUP(MID(A53,6,4),Instructions!H$202:J$223,3,FALSE),IF(H53="MTC2, MTC3",VLOOKUP(MID(A53,6,4),Instructions!M$202:P$217,3,FALSE),IF(H53="MTC4",VLOOKUP(MID(A53,6,4),Instructions!R$202:U$208,3,FALSE)))))))</f>
        <v>CHECKBOX</v>
      </c>
      <c r="C53" s="12" t="str">
        <f t="shared" si="4"/>
        <v/>
      </c>
      <c r="D53" s="12">
        <f t="shared" si="1"/>
        <v>2</v>
      </c>
      <c r="G53" s="13"/>
      <c r="H53" s="14" t="str">
        <f>IF(LEN(A53)=5,"",IF(InputSPP!A54="","",VLOOKUP(VALUE(MID(A53,4,1)),Instructions!D$202:F$204,3,FALSE)))</f>
        <v>MTC1</v>
      </c>
      <c r="I53" s="14" t="str">
        <f>IF(InputSPP!A54="","",IF(LEN(A53)&lt;6,"",IF(H53="MTC1",VLOOKUP(MID(A53,6,4),Instructions!H$202:I$223,2,FALSE),IF(H53="MTC2, MTC3",VLOOKUP(MID(A53,6,4),Instructions!M$202:P$217,2,FALSE),IF(H53="MTC4",VLOOKUP(MID(A53,6,4),Instructions!R$202:U$208,2,FALSE),"iets anders")))))</f>
        <v>FT04</v>
      </c>
      <c r="J53" s="15" t="b">
        <f t="shared" ca="1" si="2"/>
        <v>0</v>
      </c>
      <c r="K53" s="13" t="b">
        <f t="shared" ca="1" si="3"/>
        <v>0</v>
      </c>
      <c r="L53" s="16">
        <f>IF(InputSPP!A54="","",IF(InputSPP!D54="",38626,InputSPP!D54))</f>
        <v>38626</v>
      </c>
      <c r="M53" s="16">
        <f>IF(InputSPP!A54="","",IF(InputSPP!E54="",73050,InputSPP!E54))</f>
        <v>73050</v>
      </c>
      <c r="N53" s="13" t="str">
        <f>IF(InputSPP!A54="","",InputSPP!C54)</f>
        <v>Dérogation à l'obligation de récupération parce que les coûts ou les démarches inhérents à cette récupération dépassent le résultat escompté (art. 28, al. 3)</v>
      </c>
      <c r="O53" s="13" t="str">
        <f>IF(InputSPP!A54="","",InputSPP!B54)</f>
        <v>Afzien van de terugvordering omdat de kosten of inspanningen niet opwegen tegen het verwachte resultaat (art. 28, lid 3)</v>
      </c>
    </row>
    <row r="54" spans="1:15" x14ac:dyDescent="0.3">
      <c r="A54" s="11" t="str">
        <f>IF(InputSPP!A55="","",CONCATENATE("MOT",TRIM(InputSPP!A55)))</f>
        <v>MOT1.4.2.2.</v>
      </c>
      <c r="B54" s="12" t="str">
        <f>IF(I54="","",IF(B53="","TITLE",IF((LEN(A54)-LEN(SUBSTITUTE(A54,".","")))&lt;(LEN(A55)-LEN(SUBSTITUTE(A55,".",""))),IF(C54=TRUE,"RADIO","TITLE"),IF(H54="MTC1",VLOOKUP(MID(A54,6,4),Instructions!H$202:J$223,3,FALSE),IF(H54="MTC2, MTC3",VLOOKUP(MID(A54,6,4),Instructions!M$202:P$217,3,FALSE),IF(H54="MTC4",VLOOKUP(MID(A54,6,4),Instructions!R$202:U$208,3,FALSE)))))))</f>
        <v>RADIO</v>
      </c>
      <c r="C54" s="12" t="b">
        <f t="shared" si="4"/>
        <v>1</v>
      </c>
      <c r="D54" s="12">
        <f>IF(B54="","",IF(B54="TITLE",IF(B53="TITLE",IF(B52="TITLE",D53,MIN(1,IF(ISNUMBER(D53),D53+1,0))),MIN(1,IF(ISNUMBER(D53),D53+1,0))),IF((LEN(A53)-LEN(SUBSTITUTE(A53,".","")))=(LEN(A54)-LEN(SUBSTITUTE(A54,".",""))),D53,IF(LEN(SUBSTITUTE(UPPER(A54),".",""))&gt;LEN(SUBSTITUTE(UPPER(A53),".","")),IF(C54=TRUE,0,MIN(D53+1,3)),IF(C54=TRUE,0,MAX(D53-1,0))))))</f>
        <v>0</v>
      </c>
      <c r="G54" s="13"/>
      <c r="H54" s="14" t="str">
        <f>IF(LEN(A54)=5,"",IF(InputSPP!A55="","",VLOOKUP(VALUE(MID(A54,4,1)),Instructions!D$202:F$204,3,FALSE)))</f>
        <v>MTC1</v>
      </c>
      <c r="I54" s="14" t="str">
        <f>IF(InputSPP!A55="","",IF(LEN(A54)&lt;6,"",IF(H54="MTC1",VLOOKUP(MID(A54,6,4),Instructions!H$202:I$223,2,FALSE),IF(H54="MTC2, MTC3",VLOOKUP(MID(A54,6,4),Instructions!M$202:P$217,2,FALSE),IF(H54="MTC4",VLOOKUP(MID(A54,6,4),Instructions!R$202:U$208,2,FALSE),"iets anders")))))</f>
        <v>FT04</v>
      </c>
      <c r="J54" s="15" t="b">
        <f t="shared" ca="1" si="2"/>
        <v>0</v>
      </c>
      <c r="K54" s="13" t="b">
        <f t="shared" ca="1" si="3"/>
        <v>0</v>
      </c>
      <c r="L54" s="16">
        <f>IF(InputSPP!A55="","",IF(InputSPP!D55="",38626,InputSPP!D55))</f>
        <v>38626</v>
      </c>
      <c r="M54" s="16">
        <f>IF(InputSPP!A55="","",IF(InputSPP!E55="",73050,InputSPP!E55))</f>
        <v>73050</v>
      </c>
      <c r="N54" s="13" t="str">
        <f>IF(InputSPP!A55="","",InputSPP!C55)</f>
        <v xml:space="preserve">Pas de récupération auprès des débiteurs d'aliments </v>
      </c>
      <c r="O54" s="13" t="str">
        <f>IF(InputSPP!A55="","",InputSPP!B55)</f>
        <v xml:space="preserve">Geen terugvordering ten aanzien van de onderhoudsplichtigen </v>
      </c>
    </row>
    <row r="55" spans="1:15" x14ac:dyDescent="0.3">
      <c r="A55" s="11" t="str">
        <f>IF(InputSPP!A56="","",CONCATENATE("MOT",TRIM(InputSPP!A56)))</f>
        <v>MOT1.4.2.2.1.</v>
      </c>
      <c r="B55" s="12" t="str">
        <f>IF(I55="","",IF(B54="","TITLE",IF((LEN(A55)-LEN(SUBSTITUTE(A55,".","")))&lt;(LEN(A56)-LEN(SUBSTITUTE(A56,".",""))),IF(C55=TRUE,"RADIO","TITLE"),IF(H55="MTC1",VLOOKUP(MID(A55,6,4),Instructions!H$202:J$223,3,FALSE),IF(H55="MTC2, MTC3",VLOOKUP(MID(A55,6,4),Instructions!M$202:P$217,3,FALSE),IF(H55="MTC4",VLOOKUP(MID(A55,6,4),Instructions!R$202:U$208,3,FALSE)))))))</f>
        <v>CHECKBOX</v>
      </c>
      <c r="C55" s="12" t="str">
        <f t="shared" si="4"/>
        <v/>
      </c>
      <c r="D55" s="12">
        <f t="shared" ref="D55:D118" si="5">IF(B55="","",IF(B55="TITLE",IF(B54="TITLE",IF(B53="TITLE",D54,MIN(1,IF(ISNUMBER(D54),D54+1,0))),MIN(1,IF(ISNUMBER(D54),D54+1,0))),IF((LEN(A54)-LEN(SUBSTITUTE(A54,".","")))=(LEN(A55)-LEN(SUBSTITUTE(A55,".",""))),D54,IF(LEN(SUBSTITUTE(UPPER(A55),".",""))&gt;LEN(SUBSTITUTE(UPPER(A54),".","")),IF(C55=TRUE,0,MIN(D54+1,3)),IF(C55=TRUE,0,MAX(D54-1,0))))))</f>
        <v>1</v>
      </c>
      <c r="G55" s="13"/>
      <c r="H55" s="14" t="str">
        <f>IF(LEN(A55)=5,"",IF(InputSPP!A56="","",VLOOKUP(VALUE(MID(A55,4,1)),Instructions!D$202:F$204,3,FALSE)))</f>
        <v>MTC1</v>
      </c>
      <c r="I55" s="14" t="str">
        <f>IF(InputSPP!A56="","",IF(LEN(A55)&lt;6,"",IF(H55="MTC1",VLOOKUP(MID(A55,6,4),Instructions!H$202:I$223,2,FALSE),IF(H55="MTC2, MTC3",VLOOKUP(MID(A55,6,4),Instructions!M$202:P$217,2,FALSE),IF(H55="MTC4",VLOOKUP(MID(A55,6,4),Instructions!R$202:U$208,2,FALSE),"iets anders")))))</f>
        <v>FT04</v>
      </c>
      <c r="J55" s="15" t="b">
        <f t="shared" ca="1" si="2"/>
        <v>0</v>
      </c>
      <c r="K55" s="13" t="b">
        <f t="shared" ca="1" si="3"/>
        <v>0</v>
      </c>
      <c r="L55" s="16">
        <f>IF(InputSPP!A56="","",IF(InputSPP!D56="",38626,InputSPP!D56))</f>
        <v>38626</v>
      </c>
      <c r="M55" s="16">
        <f>IF(InputSPP!A56="","",IF(InputSPP!E56="",73050,InputSPP!E56))</f>
        <v>73050</v>
      </c>
      <c r="N55" s="13" t="str">
        <f>IF(InputSPP!A56="","",InputSPP!C56)</f>
        <v>Dérogation à l'obligation de récupération si l'on peut s'attendre à ce que l'octroi du revenu d'intégration sociale ne durera pas plus de 3 mois (art. 45, § 1 AR du 11 juillet 2002)</v>
      </c>
      <c r="O55" s="13" t="str">
        <f>IF(InputSPP!A56="","",InputSPP!B56)</f>
        <v>Afzien van de terugvordering indien verwacht kan worden dat het toekennen van het leefloon niet langer zal duren dan 3 maanden (art. 45, § 1 KB van 11 juli 2002)</v>
      </c>
    </row>
    <row r="56" spans="1:15" x14ac:dyDescent="0.3">
      <c r="A56" s="11" t="str">
        <f>IF(InputSPP!A57="","",CONCATENATE("MOT",TRIM(InputSPP!A57)))</f>
        <v>MOT1.4.2.2.2.</v>
      </c>
      <c r="B56" s="12" t="str">
        <f>IF(I56="","",IF(B55="","TITLE",IF((LEN(A56)-LEN(SUBSTITUTE(A56,".","")))&lt;(LEN(A57)-LEN(SUBSTITUTE(A57,".",""))),IF(C56=TRUE,"RADIO","TITLE"),IF(H56="MTC1",VLOOKUP(MID(A56,6,4),Instructions!H$202:J$223,3,FALSE),IF(H56="MTC2, MTC3",VLOOKUP(MID(A56,6,4),Instructions!M$202:P$217,3,FALSE),IF(H56="MTC4",VLOOKUP(MID(A56,6,4),Instructions!R$202:U$208,3,FALSE)))))))</f>
        <v>CHECKBOX</v>
      </c>
      <c r="C56" s="12" t="str">
        <f t="shared" si="4"/>
        <v/>
      </c>
      <c r="D56" s="12">
        <f t="shared" si="5"/>
        <v>1</v>
      </c>
      <c r="G56" s="13"/>
      <c r="H56" s="14" t="str">
        <f>IF(LEN(A56)=5,"",IF(InputSPP!A57="","",VLOOKUP(VALUE(MID(A56,4,1)),Instructions!D$202:F$204,3,FALSE)))</f>
        <v>MTC1</v>
      </c>
      <c r="I56" s="14" t="str">
        <f>IF(InputSPP!A57="","",IF(LEN(A56)&lt;6,"",IF(H56="MTC1",VLOOKUP(MID(A56,6,4),Instructions!H$202:I$223,2,FALSE),IF(H56="MTC2, MTC3",VLOOKUP(MID(A56,6,4),Instructions!M$202:P$217,2,FALSE),IF(H56="MTC4",VLOOKUP(MID(A56,6,4),Instructions!R$202:U$208,2,FALSE),"iets anders")))))</f>
        <v>FT04</v>
      </c>
      <c r="J56" s="15" t="b">
        <f t="shared" ca="1" si="2"/>
        <v>0</v>
      </c>
      <c r="K56" s="13" t="b">
        <f t="shared" ca="1" si="3"/>
        <v>0</v>
      </c>
      <c r="L56" s="16">
        <f>IF(InputSPP!A57="","",IF(InputSPP!D57="",38626,InputSPP!D57))</f>
        <v>38626</v>
      </c>
      <c r="M56" s="16">
        <f>IF(InputSPP!A57="","",IF(InputSPP!E57="",73050,InputSPP!E57))</f>
        <v>73050</v>
      </c>
      <c r="N56" s="13" t="str">
        <f>IF(InputSPP!A57="","",InputSPP!C57)</f>
        <v>Pas de récupération  pour les frais de mise au travail par le CPAS (art. 45, § 2 AR du 11 juillet 2002)</v>
      </c>
      <c r="O56" s="13" t="str">
        <f>IF(InputSPP!A57="","",InputSPP!B57)</f>
        <v>Geen terugvordering voor de kosten van tewerkstelling door het centrum (art. 45, § 2 KB van 11 juli 2002)</v>
      </c>
    </row>
    <row r="57" spans="1:15" x14ac:dyDescent="0.3">
      <c r="A57" s="11" t="str">
        <f>IF(InputSPP!A58="","",CONCATENATE("MOT",TRIM(InputSPP!A58)))</f>
        <v>MOT1.4.2.2.3.</v>
      </c>
      <c r="B57" s="12" t="str">
        <f>IF(I57="","",IF(B56="","TITLE",IF((LEN(A57)-LEN(SUBSTITUTE(A57,".","")))&lt;(LEN(A58)-LEN(SUBSTITUTE(A58,".",""))),IF(C57=TRUE,"RADIO","TITLE"),IF(H57="MTC1",VLOOKUP(MID(A57,6,4),Instructions!H$202:J$223,3,FALSE),IF(H57="MTC2, MTC3",VLOOKUP(MID(A57,6,4),Instructions!M$202:P$217,3,FALSE),IF(H57="MTC4",VLOOKUP(MID(A57,6,4),Instructions!R$202:U$208,3,FALSE)))))))</f>
        <v>CHECKBOX</v>
      </c>
      <c r="C57" s="12" t="str">
        <f t="shared" si="4"/>
        <v/>
      </c>
      <c r="D57" s="12">
        <f t="shared" si="5"/>
        <v>1</v>
      </c>
      <c r="G57" s="13"/>
      <c r="H57" s="14" t="str">
        <f>IF(LEN(A57)=5,"",IF(InputSPP!A58="","",VLOOKUP(VALUE(MID(A57,4,1)),Instructions!D$202:F$204,3,FALSE)))</f>
        <v>MTC1</v>
      </c>
      <c r="I57" s="14" t="str">
        <f>IF(InputSPP!A58="","",IF(LEN(A57)&lt;6,"",IF(H57="MTC1",VLOOKUP(MID(A57,6,4),Instructions!H$202:I$223,2,FALSE),IF(H57="MTC2, MTC3",VLOOKUP(MID(A57,6,4),Instructions!M$202:P$217,2,FALSE),IF(H57="MTC4",VLOOKUP(MID(A57,6,4),Instructions!R$202:U$208,2,FALSE),"iets anders")))))</f>
        <v>FT04</v>
      </c>
      <c r="J57" s="15" t="b">
        <f t="shared" ca="1" si="2"/>
        <v>0</v>
      </c>
      <c r="K57" s="13" t="b">
        <f t="shared" ca="1" si="3"/>
        <v>0</v>
      </c>
      <c r="L57" s="16">
        <f>IF(InputSPP!A58="","",IF(InputSPP!D58="",38626,InputSPP!D58))</f>
        <v>38626</v>
      </c>
      <c r="M57" s="16">
        <f>IF(InputSPP!A58="","",IF(InputSPP!E58="",73050,InputSPP!E58))</f>
        <v>73050</v>
      </c>
      <c r="N57" s="13" t="str">
        <f>IF(InputSPP!A58="","",InputSPP!C58)</f>
        <v>Dérogation à l'obligation de récupération pour des raisons d'équité (art. 28, al. 1 et 2)</v>
      </c>
      <c r="O57" s="13" t="str">
        <f>IF(InputSPP!A58="","",InputSPP!B58)</f>
        <v>Afzien van de terugvordering om redenen van billijkheid (art. 28, lid 1 en 2)</v>
      </c>
    </row>
    <row r="58" spans="1:15" x14ac:dyDescent="0.3">
      <c r="A58" s="11" t="str">
        <f>IF(InputSPP!A59="","",CONCATENATE("MOT",TRIM(InputSPP!A59)))</f>
        <v>MOT1.4.2.2.4.</v>
      </c>
      <c r="B58" s="12" t="str">
        <f>IF(I58="","",IF(B57="","TITLE",IF((LEN(A58)-LEN(SUBSTITUTE(A58,".","")))&lt;(LEN(A59)-LEN(SUBSTITUTE(A59,".",""))),IF(C58=TRUE,"RADIO","TITLE"),IF(H58="MTC1",VLOOKUP(MID(A58,6,4),Instructions!H$202:J$223,3,FALSE),IF(H58="MTC2, MTC3",VLOOKUP(MID(A58,6,4),Instructions!M$202:P$217,3,FALSE),IF(H58="MTC4",VLOOKUP(MID(A58,6,4),Instructions!R$202:U$208,3,FALSE)))))))</f>
        <v>CHECKBOX</v>
      </c>
      <c r="C58" s="12" t="str">
        <f t="shared" si="4"/>
        <v/>
      </c>
      <c r="D58" s="12">
        <f t="shared" si="5"/>
        <v>1</v>
      </c>
      <c r="G58" s="13"/>
      <c r="H58" s="14" t="str">
        <f>IF(LEN(A58)=5,"",IF(InputSPP!A59="","",VLOOKUP(VALUE(MID(A58,4,1)),Instructions!D$202:F$204,3,FALSE)))</f>
        <v>MTC1</v>
      </c>
      <c r="I58" s="14" t="str">
        <f>IF(InputSPP!A59="","",IF(LEN(A58)&lt;6,"",IF(H58="MTC1",VLOOKUP(MID(A58,6,4),Instructions!H$202:I$223,2,FALSE),IF(H58="MTC2, MTC3",VLOOKUP(MID(A58,6,4),Instructions!M$202:P$217,2,FALSE),IF(H58="MTC4",VLOOKUP(MID(A58,6,4),Instructions!R$202:U$208,2,FALSE),"iets anders")))))</f>
        <v>FT04</v>
      </c>
      <c r="J58" s="15" t="b">
        <f t="shared" ca="1" si="2"/>
        <v>0</v>
      </c>
      <c r="K58" s="13" t="b">
        <f t="shared" ca="1" si="3"/>
        <v>0</v>
      </c>
      <c r="L58" s="16">
        <f>IF(InputSPP!A59="","",IF(InputSPP!D59="",38626,InputSPP!D59))</f>
        <v>38626</v>
      </c>
      <c r="M58" s="16">
        <f>IF(InputSPP!A59="","",IF(InputSPP!E59="",73050,InputSPP!E59))</f>
        <v>73050</v>
      </c>
      <c r="N58" s="13" t="str">
        <f>IF(InputSPP!A59="","",InputSPP!C59)</f>
        <v>Dérogation à l'obligation de récupération parce que les coûts ou les démarches inhérents à cette récupération dépassent le résultat escompté (art. 28, al. 3)</v>
      </c>
      <c r="O58" s="13" t="str">
        <f>IF(InputSPP!A59="","",InputSPP!B59)</f>
        <v>Afzien van de terugvordering omdat de kosten of inspanningen niet opwegen tegen het verwachte resultaat (art. 28, lid 3)</v>
      </c>
    </row>
    <row r="59" spans="1:15" x14ac:dyDescent="0.3">
      <c r="A59" s="11" t="str">
        <f>IF(InputSPP!A60="","",CONCATENATE("MOT",TRIM(InputSPP!A60)))</f>
        <v>MOT1.4.2.3.</v>
      </c>
      <c r="B59" s="12" t="str">
        <f>IF(I59="","",IF(B58="","TITLE",IF((LEN(A59)-LEN(SUBSTITUTE(A59,".","")))&lt;(LEN(A60)-LEN(SUBSTITUTE(A60,".",""))),IF(C59=TRUE,"RADIO","TITLE"),IF(H59="MTC1",VLOOKUP(MID(A59,6,4),Instructions!H$202:J$223,3,FALSE),IF(H59="MTC2, MTC3",VLOOKUP(MID(A59,6,4),Instructions!M$202:P$217,3,FALSE),IF(H59="MTC4",VLOOKUP(MID(A59,6,4),Instructions!R$202:U$208,3,FALSE)))))))</f>
        <v>RADIO</v>
      </c>
      <c r="C59" s="12" t="b">
        <f t="shared" si="4"/>
        <v>1</v>
      </c>
      <c r="D59" s="12">
        <f t="shared" si="5"/>
        <v>0</v>
      </c>
      <c r="G59" s="13"/>
      <c r="H59" s="14" t="str">
        <f>IF(LEN(A59)=5,"",IF(InputSPP!A60="","",VLOOKUP(VALUE(MID(A59,4,1)),Instructions!D$202:F$204,3,FALSE)))</f>
        <v>MTC1</v>
      </c>
      <c r="I59" s="14" t="str">
        <f>IF(InputSPP!A60="","",IF(LEN(A59)&lt;6,"",IF(H59="MTC1",VLOOKUP(MID(A59,6,4),Instructions!H$202:I$223,2,FALSE),IF(H59="MTC2, MTC3",VLOOKUP(MID(A59,6,4),Instructions!M$202:P$217,2,FALSE),IF(H59="MTC4",VLOOKUP(MID(A59,6,4),Instructions!R$202:U$208,2,FALSE),"iets anders")))))</f>
        <v>FT04</v>
      </c>
      <c r="J59" s="15" t="b">
        <f t="shared" ca="1" si="2"/>
        <v>0</v>
      </c>
      <c r="K59" s="13" t="b">
        <f t="shared" ca="1" si="3"/>
        <v>0</v>
      </c>
      <c r="L59" s="16">
        <f>IF(InputSPP!A60="","",IF(InputSPP!D60="",38626,InputSPP!D60))</f>
        <v>38626</v>
      </c>
      <c r="M59" s="16">
        <f>IF(InputSPP!A60="","",IF(InputSPP!E60="",73050,InputSPP!E60))</f>
        <v>73050</v>
      </c>
      <c r="N59" s="13" t="str">
        <f>IF(InputSPP!A60="","",InputSPP!C60)</f>
        <v>Pas de récupération auprès des tiers responsables</v>
      </c>
      <c r="O59" s="13" t="str">
        <f>IF(InputSPP!A60="","",InputSPP!B60)</f>
        <v>Geen terugvordering ten aanzien van de aansprakelijke derde</v>
      </c>
    </row>
    <row r="60" spans="1:15" x14ac:dyDescent="0.3">
      <c r="A60" s="11" t="str">
        <f>IF(InputSPP!A61="","",CONCATENATE("MOT",TRIM(InputSPP!A61)))</f>
        <v>MOT1.4.2.3.1.</v>
      </c>
      <c r="B60" s="12" t="str">
        <f>IF(I60="","",IF(B59="","TITLE",IF((LEN(A60)-LEN(SUBSTITUTE(A60,".","")))&lt;(LEN(A61)-LEN(SUBSTITUTE(A61,".",""))),IF(C60=TRUE,"RADIO","TITLE"),IF(H60="MTC1",VLOOKUP(MID(A60,6,4),Instructions!H$202:J$223,3,FALSE),IF(H60="MTC2, MTC3",VLOOKUP(MID(A60,6,4),Instructions!M$202:P$217,3,FALSE),IF(H60="MTC4",VLOOKUP(MID(A60,6,4),Instructions!R$202:U$208,3,FALSE)))))))</f>
        <v>CHECKBOX</v>
      </c>
      <c r="C60" s="12" t="str">
        <f t="shared" si="4"/>
        <v/>
      </c>
      <c r="D60" s="12">
        <f t="shared" si="5"/>
        <v>1</v>
      </c>
      <c r="G60" s="13"/>
      <c r="H60" s="14" t="str">
        <f>IF(LEN(A60)=5,"",IF(InputSPP!A61="","",VLOOKUP(VALUE(MID(A60,4,1)),Instructions!D$202:F$204,3,FALSE)))</f>
        <v>MTC1</v>
      </c>
      <c r="I60" s="14" t="str">
        <f>IF(InputSPP!A61="","",IF(LEN(A60)&lt;6,"",IF(H60="MTC1",VLOOKUP(MID(A60,6,4),Instructions!H$202:I$223,2,FALSE),IF(H60="MTC2, MTC3",VLOOKUP(MID(A60,6,4),Instructions!M$202:P$217,2,FALSE),IF(H60="MTC4",VLOOKUP(MID(A60,6,4),Instructions!R$202:U$208,2,FALSE),"iets anders")))))</f>
        <v>FT04</v>
      </c>
      <c r="J60" s="15" t="b">
        <f t="shared" ca="1" si="2"/>
        <v>0</v>
      </c>
      <c r="K60" s="13" t="b">
        <f t="shared" ca="1" si="3"/>
        <v>0</v>
      </c>
      <c r="L60" s="16">
        <f>IF(InputSPP!A61="","",IF(InputSPP!D61="",38626,InputSPP!D61))</f>
        <v>38626</v>
      </c>
      <c r="M60" s="16">
        <f>IF(InputSPP!A61="","",IF(InputSPP!E61="",73050,InputSPP!E61))</f>
        <v>73050</v>
      </c>
      <c r="N60" s="13" t="str">
        <f>IF(InputSPP!A61="","",InputSPP!C61)</f>
        <v>Dérogation à l'obligation de récupération pour des raisons d'équité (art. 28, al. 1 et 2)</v>
      </c>
      <c r="O60" s="13" t="str">
        <f>IF(InputSPP!A61="","",InputSPP!B61)</f>
        <v>Afzien van de terugvordering om redenen van billijkheid (art. 28, lid 1 en 2)</v>
      </c>
    </row>
    <row r="61" spans="1:15" x14ac:dyDescent="0.3">
      <c r="A61" s="11" t="str">
        <f>IF(InputSPP!A62="","",CONCATENATE("MOT",TRIM(InputSPP!A62)))</f>
        <v>MOT1.4.2.3.2.</v>
      </c>
      <c r="B61" s="12" t="str">
        <f>IF(I61="","",IF(B60="","TITLE",IF((LEN(A61)-LEN(SUBSTITUTE(A61,".","")))&lt;(LEN(A62)-LEN(SUBSTITUTE(A62,".",""))),IF(C61=TRUE,"RADIO","TITLE"),IF(H61="MTC1",VLOOKUP(MID(A61,6,4),Instructions!H$202:J$223,3,FALSE),IF(H61="MTC2, MTC3",VLOOKUP(MID(A61,6,4),Instructions!M$202:P$217,3,FALSE),IF(H61="MTC4",VLOOKUP(MID(A61,6,4),Instructions!R$202:U$208,3,FALSE)))))))</f>
        <v>CHECKBOX</v>
      </c>
      <c r="C61" s="12" t="str">
        <f t="shared" si="4"/>
        <v/>
      </c>
      <c r="D61" s="12">
        <f t="shared" si="5"/>
        <v>1</v>
      </c>
      <c r="G61" s="13"/>
      <c r="H61" s="14" t="str">
        <f>IF(LEN(A61)=5,"",IF(InputSPP!A62="","",VLOOKUP(VALUE(MID(A61,4,1)),Instructions!D$202:F$204,3,FALSE)))</f>
        <v>MTC1</v>
      </c>
      <c r="I61" s="14" t="str">
        <f>IF(InputSPP!A62="","",IF(LEN(A61)&lt;6,"",IF(H61="MTC1",VLOOKUP(MID(A61,6,4),Instructions!H$202:I$223,2,FALSE),IF(H61="MTC2, MTC3",VLOOKUP(MID(A61,6,4),Instructions!M$202:P$217,2,FALSE),IF(H61="MTC4",VLOOKUP(MID(A61,6,4),Instructions!R$202:U$208,2,FALSE),"iets anders")))))</f>
        <v>FT04</v>
      </c>
      <c r="J61" s="15" t="b">
        <f t="shared" ca="1" si="2"/>
        <v>0</v>
      </c>
      <c r="K61" s="13" t="b">
        <f t="shared" ca="1" si="3"/>
        <v>0</v>
      </c>
      <c r="L61" s="16">
        <f>IF(InputSPP!A62="","",IF(InputSPP!D62="",38626,InputSPP!D62))</f>
        <v>38626</v>
      </c>
      <c r="M61" s="16">
        <f>IF(InputSPP!A62="","",IF(InputSPP!E62="",73050,InputSPP!E62))</f>
        <v>73050</v>
      </c>
      <c r="N61" s="13" t="str">
        <f>IF(InputSPP!A62="","",InputSPP!C62)</f>
        <v>Dérogation à l'obligation de récupération parce que les coûts ou les démarches inhérents à cette récupération dépassent le résultat escompté (art. 28, al. 3)</v>
      </c>
      <c r="O61" s="13" t="str">
        <f>IF(InputSPP!A62="","",InputSPP!B62)</f>
        <v>Afzien van de terugvordering omdat de kosten of inspanningen niet opwegen tegen het verwachte resultaat (art. 28, lid 3)</v>
      </c>
    </row>
    <row r="62" spans="1:15" x14ac:dyDescent="0.3">
      <c r="A62" s="11" t="str">
        <f>IF(InputSPP!A63="","",CONCATENATE("MOT",TRIM(InputSPP!A63)))</f>
        <v/>
      </c>
      <c r="B62" s="12" t="str">
        <f>IF(I62="","",IF(B61="","TITLE",IF((LEN(A62)-LEN(SUBSTITUTE(A62,".","")))&lt;(LEN(A63)-LEN(SUBSTITUTE(A63,".",""))),IF(C62=TRUE,"RADIO","TITLE"),IF(H62="MTC1",VLOOKUP(MID(A62,6,4),Instructions!H$202:J$223,3,FALSE),IF(H62="MTC2, MTC3",VLOOKUP(MID(A62,6,4),Instructions!M$202:P$217,3,FALSE),IF(H62="MTC4",VLOOKUP(MID(A62,6,4),Instructions!R$202:U$208,3,FALSE)))))))</f>
        <v/>
      </c>
      <c r="D62" s="12" t="str">
        <f t="shared" si="5"/>
        <v/>
      </c>
      <c r="G62" s="13"/>
      <c r="H62" s="14" t="str">
        <f>IF(LEN(A62)=5,"",IF(InputSPP!A63="","",VLOOKUP(VALUE(MID(A62,4,1)),Instructions!D$202:F$204,3,FALSE)))</f>
        <v/>
      </c>
      <c r="I62" s="14" t="str">
        <f>IF(InputSPP!A63="","",IF(LEN(A62)&lt;6,"",IF(H62="MTC1",VLOOKUP(MID(A62,6,4),Instructions!H$202:I$223,2,FALSE),IF(H62="MTC2, MTC3",VLOOKUP(MID(A62,6,4),Instructions!M$202:P$217,2,FALSE),IF(H62="MTC4",VLOOKUP(MID(A62,6,4),Instructions!R$202:U$208,2,FALSE),"iets anders")))))</f>
        <v/>
      </c>
      <c r="J62" s="15" t="str">
        <f t="shared" ca="1" si="2"/>
        <v/>
      </c>
      <c r="K62" s="13" t="str">
        <f t="shared" ca="1" si="3"/>
        <v/>
      </c>
      <c r="L62" s="16" t="str">
        <f>IF(InputSPP!A63="","",IF(InputSPP!D63="",38626,InputSPP!D63))</f>
        <v/>
      </c>
      <c r="M62" s="16" t="str">
        <f>IF(InputSPP!A63="","",IF(InputSPP!E63="",73050,InputSPP!E63))</f>
        <v/>
      </c>
      <c r="N62" s="13" t="str">
        <f>IF(InputSPP!A63="","",InputSPP!C63)</f>
        <v/>
      </c>
      <c r="O62" s="13" t="str">
        <f>IF(InputSPP!A63="","",InputSPP!B63)</f>
        <v/>
      </c>
    </row>
    <row r="63" spans="1:15" x14ac:dyDescent="0.3">
      <c r="A63" s="11" t="str">
        <f>IF(InputSPP!A64="","",CONCATENATE("MOT",TRIM(InputSPP!A64)))</f>
        <v>MOT1.5.</v>
      </c>
      <c r="B63" s="12" t="str">
        <f>IF(I63="","",IF(B62="","TITLE",IF((LEN(A63)-LEN(SUBSTITUTE(A63,".","")))&lt;(LEN(A64)-LEN(SUBSTITUTE(A64,".",""))),IF(C63=TRUE,"RADIO","TITLE"),IF(H63="MTC1",VLOOKUP(MID(A63,6,4),Instructions!H$202:J$223,3,FALSE),IF(H63="MTC2, MTC3",VLOOKUP(MID(A63,6,4),Instructions!M$202:P$217,3,FALSE),IF(H63="MTC4",VLOOKUP(MID(A63,6,4),Instructions!R$202:U$208,3,FALSE)))))))</f>
        <v>TITLE</v>
      </c>
      <c r="C63" s="12" t="str">
        <f t="shared" si="4"/>
        <v/>
      </c>
      <c r="D63" s="12">
        <f t="shared" si="5"/>
        <v>0</v>
      </c>
      <c r="G63" s="13"/>
      <c r="H63" s="14" t="str">
        <f>IF(LEN(A63)=5,"",IF(InputSPP!A64="","",VLOOKUP(VALUE(MID(A63,4,1)),Instructions!D$202:F$204,3,FALSE)))</f>
        <v>MTC1</v>
      </c>
      <c r="I63" s="14" t="str">
        <f>IF(InputSPP!A64="","",IF(LEN(A63)&lt;6,"",IF(H63="MTC1",VLOOKUP(MID(A63,6,4),Instructions!H$202:I$223,2,FALSE),IF(H63="MTC2, MTC3",VLOOKUP(MID(A63,6,4),Instructions!M$202:P$217,2,FALSE),IF(H63="MTC4",VLOOKUP(MID(A63,6,4),Instructions!R$202:U$208,2,FALSE),"iets anders")))))</f>
        <v>DECT1, DECT2, DECT3</v>
      </c>
      <c r="J63" s="15" t="b">
        <f t="shared" ca="1" si="2"/>
        <v>0</v>
      </c>
      <c r="K63" s="13" t="b">
        <f t="shared" ca="1" si="3"/>
        <v>1</v>
      </c>
      <c r="L63" s="16">
        <f>IF(InputSPP!A64="","",IF(InputSPP!D64="",38626,InputSPP!D64))</f>
        <v>38626</v>
      </c>
      <c r="M63" s="16">
        <f>IF(InputSPP!A64="","",IF(InputSPP!E64="",73050,InputSPP!E64))</f>
        <v>73050</v>
      </c>
      <c r="N63" s="13" t="str">
        <f>IF(InputSPP!A64="","",InputSPP!C64)</f>
        <v>La suspension</v>
      </c>
      <c r="O63" s="13" t="str">
        <f>IF(InputSPP!A64="","",InputSPP!B64)</f>
        <v>De schorsing</v>
      </c>
    </row>
    <row r="64" spans="1:15" x14ac:dyDescent="0.3">
      <c r="A64" s="11" t="str">
        <f>IF(InputSPP!A65="","",CONCATENATE("MOT",TRIM(InputSPP!A65)))</f>
        <v>MOT1.5.1.</v>
      </c>
      <c r="B64" s="12" t="str">
        <f>IF(I64="","",IF(B63="","TITLE",IF((LEN(A64)-LEN(SUBSTITUTE(A64,".","")))&lt;(LEN(A65)-LEN(SUBSTITUTE(A65,".",""))),IF(C64=TRUE,"RADIO","TITLE"),IF(H64="MTC1",VLOOKUP(MID(A64,6,4),Instructions!H$202:J$223,3,FALSE),IF(H64="MTC2, MTC3",VLOOKUP(MID(A64,6,4),Instructions!M$202:P$217,3,FALSE),IF(H64="MTC4",VLOOKUP(MID(A64,6,4),Instructions!R$202:U$208,3,FALSE)))))))</f>
        <v>TITLE</v>
      </c>
      <c r="D64" s="12">
        <f t="shared" si="5"/>
        <v>1</v>
      </c>
      <c r="G64" s="13"/>
      <c r="H64" s="14" t="str">
        <f>IF(LEN(A64)=5,"",IF(InputSPP!A65="","",VLOOKUP(VALUE(MID(A64,4,1)),Instructions!D$202:F$204,3,FALSE)))</f>
        <v>MTC1</v>
      </c>
      <c r="I64" s="14" t="str">
        <f>IF(InputSPP!A65="","",IF(LEN(A64)&lt;6,"",IF(H64="MTC1",VLOOKUP(MID(A64,6,4),Instructions!H$202:I$223,2,FALSE),IF(H64="MTC2, MTC3",VLOOKUP(MID(A64,6,4),Instructions!M$202:P$217,2,FALSE),IF(H64="MTC4",VLOOKUP(MID(A64,6,4),Instructions!R$202:U$208,2,FALSE),"iets anders")))))</f>
        <v>DECT1, DECT2, DECT3</v>
      </c>
      <c r="J64" s="15" t="b">
        <f t="shared" ca="1" si="2"/>
        <v>0</v>
      </c>
      <c r="K64" s="13" t="b">
        <f t="shared" ca="1" si="3"/>
        <v>1</v>
      </c>
      <c r="L64" s="16">
        <f>IF(InputSPP!A65="","",IF(InputSPP!D65="",38626,InputSPP!D65))</f>
        <v>38626</v>
      </c>
      <c r="M64" s="16">
        <f>IF(InputSPP!A65="","",IF(InputSPP!E65="",73050,InputSPP!E65))</f>
        <v>73050</v>
      </c>
      <c r="N64" s="13" t="str">
        <f>IF(InputSPP!A65="","",InputSPP!C65)</f>
        <v>La décision de suspension du paiement du revenu d’intégration</v>
      </c>
      <c r="O64" s="13" t="str">
        <f>IF(InputSPP!A65="","",InputSPP!B65)</f>
        <v>De beslissing tot schorsing van de uitbetaling van het leefloon</v>
      </c>
    </row>
    <row r="65" spans="1:15" x14ac:dyDescent="0.3">
      <c r="A65" s="11" t="str">
        <f>IF(InputSPP!A66="","",CONCATENATE("MOT",TRIM(InputSPP!A66)))</f>
        <v>MOT1.5.1.1.</v>
      </c>
      <c r="B65" s="12" t="str">
        <f>IF(I65="","",IF(B64="","TITLE",IF((LEN(A65)-LEN(SUBSTITUTE(A65,".","")))&lt;(LEN(A66)-LEN(SUBSTITUTE(A66,".",""))),IF(C65=TRUE,"RADIO","TITLE"),IF(H65="MTC1",VLOOKUP(MID(A65,6,4),Instructions!H$202:J$223,3,FALSE),IF(H65="MTC2, MTC3",VLOOKUP(MID(A65,6,4),Instructions!M$202:P$217,3,FALSE),IF(H65="MTC4",VLOOKUP(MID(A65,6,4),Instructions!R$202:U$208,3,FALSE)))))))</f>
        <v>RADIO</v>
      </c>
      <c r="C65" s="12" t="str">
        <f t="shared" si="4"/>
        <v/>
      </c>
      <c r="D65" s="12">
        <f t="shared" si="5"/>
        <v>2</v>
      </c>
      <c r="G65" s="13"/>
      <c r="H65" s="14" t="str">
        <f>IF(LEN(A65)=5,"",IF(InputSPP!A66="","",VLOOKUP(VALUE(MID(A65,4,1)),Instructions!D$202:F$204,3,FALSE)))</f>
        <v>MTC1</v>
      </c>
      <c r="I65" s="14" t="str">
        <f>IF(InputSPP!A66="","",IF(LEN(A65)&lt;6,"",IF(H65="MTC1",VLOOKUP(MID(A65,6,4),Instructions!H$202:I$223,2,FALSE),IF(H65="MTC2, MTC3",VLOOKUP(MID(A65,6,4),Instructions!M$202:P$217,2,FALSE),IF(H65="MTC4",VLOOKUP(MID(A65,6,4),Instructions!R$202:U$208,2,FALSE),"iets anders")))))</f>
        <v>DECT1, DECT2, DECT3</v>
      </c>
      <c r="J65" s="15" t="b">
        <f t="shared" ca="1" si="2"/>
        <v>0</v>
      </c>
      <c r="K65" s="13" t="b">
        <f t="shared" ca="1" si="3"/>
        <v>1</v>
      </c>
      <c r="L65" s="16">
        <f>IF(InputSPP!A66="","",IF(InputSPP!D66="",38626,InputSPP!D66))</f>
        <v>38626</v>
      </c>
      <c r="M65" s="16">
        <f>IF(InputSPP!A66="","",IF(InputSPP!E66="",73050,InputSPP!E66))</f>
        <v>73050</v>
      </c>
      <c r="N65" s="13" t="str">
        <f>IF(InputSPP!A66="","",InputSPP!C66)</f>
        <v>Suspension pour les séjours à l’étranger qui dépassent le total des quatre semaines par année civile (art. 23, § 5)</v>
      </c>
      <c r="O65" s="13" t="str">
        <f>IF(InputSPP!A66="","",InputSPP!B66)</f>
        <v>Schorsing voor verblijven in het buitenland die het totaal van vier weken per kalenderjaar overschrijden (art. 23, § 5)</v>
      </c>
    </row>
    <row r="66" spans="1:15" x14ac:dyDescent="0.3">
      <c r="A66" s="11" t="str">
        <f>IF(InputSPP!A67="","",CONCATENATE("MOT",TRIM(InputSPP!A67)))</f>
        <v>MOT1.5.1.2.</v>
      </c>
      <c r="B66" s="12" t="str">
        <f>IF(I66="","",IF(B65="","TITLE",IF((LEN(A66)-LEN(SUBSTITUTE(A66,".","")))&lt;(LEN(A67)-LEN(SUBSTITUTE(A67,".",""))),IF(C66=TRUE,"RADIO","TITLE"),IF(H66="MTC1",VLOOKUP(MID(A66,6,4),Instructions!H$202:J$223,3,FALSE),IF(H66="MTC2, MTC3",VLOOKUP(MID(A66,6,4),Instructions!M$202:P$217,3,FALSE),IF(H66="MTC4",VLOOKUP(MID(A66,6,4),Instructions!R$202:U$208,3,FALSE)))))))</f>
        <v>RADIO</v>
      </c>
      <c r="C66" s="12" t="str">
        <f t="shared" si="4"/>
        <v/>
      </c>
      <c r="D66" s="12">
        <f t="shared" si="5"/>
        <v>2</v>
      </c>
      <c r="G66" s="13"/>
      <c r="H66" s="14" t="str">
        <f>IF(LEN(A66)=5,"",IF(InputSPP!A67="","",VLOOKUP(VALUE(MID(A66,4,1)),Instructions!D$202:F$204,3,FALSE)))</f>
        <v>MTC1</v>
      </c>
      <c r="I66" s="14" t="str">
        <f>IF(InputSPP!A67="","",IF(LEN(A66)&lt;6,"",IF(H66="MTC1",VLOOKUP(MID(A66,6,4),Instructions!H$202:I$223,2,FALSE),IF(H66="MTC2, MTC3",VLOOKUP(MID(A66,6,4),Instructions!M$202:P$217,2,FALSE),IF(H66="MTC4",VLOOKUP(MID(A66,6,4),Instructions!R$202:U$208,2,FALSE),"iets anders")))))</f>
        <v>DECT1, DECT2, DECT3</v>
      </c>
      <c r="J66" s="15" t="b">
        <f t="shared" ca="1" si="2"/>
        <v>0</v>
      </c>
      <c r="K66" s="13" t="b">
        <f t="shared" ca="1" si="3"/>
        <v>1</v>
      </c>
      <c r="L66" s="16">
        <f>IF(InputSPP!A67="","",IF(InputSPP!D67="",38626,InputSPP!D67))</f>
        <v>38626</v>
      </c>
      <c r="M66" s="16">
        <f>IF(InputSPP!A67="","",IF(InputSPP!E67="",73050,InputSPP!E67))</f>
        <v>73050</v>
      </c>
      <c r="N66" s="13" t="str">
        <f>IF(InputSPP!A67="","",InputSPP!C67)</f>
        <v>Suspension pendant la période de placement  à charge des pouvoirs publics dans un établissement en exécution d'une décision judiciaire (art. 39 AR du 11 juillet 2002)</v>
      </c>
      <c r="O66" s="13" t="str">
        <f>IF(InputSPP!A67="","",InputSPP!B67)</f>
        <v>Schorsing gedurende de periode van de plaatsing, ten laste van de overheid, in een instelling, in uitvoering van een gerechtelijke beslissing (art. 39 KB van 11 juli 2002)</v>
      </c>
    </row>
    <row r="67" spans="1:15" x14ac:dyDescent="0.3">
      <c r="A67" s="11" t="str">
        <f>IF(InputSPP!A68="","",CONCATENATE("MOT",TRIM(InputSPP!A68)))</f>
        <v>MOT1.5.1.3.</v>
      </c>
      <c r="B67" s="12" t="str">
        <f>IF(I67="","",IF(B66="","TITLE",IF((LEN(A67)-LEN(SUBSTITUTE(A67,".","")))&lt;(LEN(A68)-LEN(SUBSTITUTE(A68,".",""))),IF(C67=TRUE,"RADIO","TITLE"),IF(H67="MTC1",VLOOKUP(MID(A67,6,4),Instructions!H$202:J$223,3,FALSE),IF(H67="MTC2, MTC3",VLOOKUP(MID(A67,6,4),Instructions!M$202:P$217,3,FALSE),IF(H67="MTC4",VLOOKUP(MID(A67,6,4),Instructions!R$202:U$208,3,FALSE)))))))</f>
        <v>RADIO</v>
      </c>
      <c r="C67" s="12" t="str">
        <f t="shared" si="4"/>
        <v/>
      </c>
      <c r="D67" s="12">
        <f t="shared" si="5"/>
        <v>2</v>
      </c>
      <c r="G67" s="13"/>
      <c r="H67" s="14" t="str">
        <f>IF(LEN(A67)=5,"",IF(InputSPP!A68="","",VLOOKUP(VALUE(MID(A67,4,1)),Instructions!D$202:F$204,3,FALSE)))</f>
        <v>MTC1</v>
      </c>
      <c r="I67" s="14" t="str">
        <f>IF(InputSPP!A68="","",IF(LEN(A67)&lt;6,"",IF(H67="MTC1",VLOOKUP(MID(A67,6,4),Instructions!H$202:I$223,2,FALSE),IF(H67="MTC2, MTC3",VLOOKUP(MID(A67,6,4),Instructions!M$202:P$217,2,FALSE),IF(H67="MTC4",VLOOKUP(MID(A67,6,4),Instructions!R$202:U$208,2,FALSE),"iets anders")))))</f>
        <v>DECT1, DECT2, DECT3</v>
      </c>
      <c r="J67" s="15" t="b">
        <f t="shared" ca="1" si="2"/>
        <v>0</v>
      </c>
      <c r="K67" s="13" t="b">
        <f t="shared" ca="1" si="3"/>
        <v>1</v>
      </c>
      <c r="L67" s="16">
        <f>IF(InputSPP!A68="","",IF(InputSPP!D68="",38626,InputSPP!D68))</f>
        <v>38626</v>
      </c>
      <c r="M67" s="16">
        <f>IF(InputSPP!A68="","",IF(InputSPP!E68="",73050,InputSPP!E68))</f>
        <v>73050</v>
      </c>
      <c r="N67" s="13" t="str">
        <f>IF(InputSPP!A68="","",InputSPP!C68)</f>
        <v>Suspension pendant la période d'une peine privative de liberté et inscription au rôle d'un établissement pénitentiaire (art. 39 AR du 11 juillet 2002)</v>
      </c>
      <c r="O67" s="13" t="str">
        <f>IF(InputSPP!A68="","",InputSPP!B68)</f>
        <v>Schorsing gedurende de periode van een vrijheidsstraf en inschrijving op de rol van de strafinrichting (art. 39 KB van 11 juli 2002)</v>
      </c>
    </row>
    <row r="68" spans="1:15" x14ac:dyDescent="0.3">
      <c r="A68" s="11" t="str">
        <f>IF(InputSPP!A69="","",CONCATENATE("MOT",TRIM(InputSPP!A69)))</f>
        <v>MOT1.5.2.</v>
      </c>
      <c r="B68" s="12" t="str">
        <f>IF(I68="","",IF(B67="","TITLE",IF((LEN(A68)-LEN(SUBSTITUTE(A68,".","")))&lt;(LEN(A69)-LEN(SUBSTITUTE(A69,".",""))),IF(C68=TRUE,"RADIO","TITLE"),IF(H68="MTC1",VLOOKUP(MID(A68,6,4),Instructions!H$202:J$223,3,FALSE),IF(H68="MTC2, MTC3",VLOOKUP(MID(A68,6,4),Instructions!M$202:P$217,3,FALSE),IF(H68="MTC4",VLOOKUP(MID(A68,6,4),Instructions!R$202:U$208,3,FALSE)))))))</f>
        <v>TITLE</v>
      </c>
      <c r="D68" s="12">
        <f t="shared" si="5"/>
        <v>1</v>
      </c>
      <c r="G68" s="13"/>
      <c r="H68" s="14" t="str">
        <f>IF(LEN(A68)=5,"",IF(InputSPP!A69="","",VLOOKUP(VALUE(MID(A68,4,1)),Instructions!D$202:F$204,3,FALSE)))</f>
        <v>MTC1</v>
      </c>
      <c r="I68" s="14" t="str">
        <f>IF(InputSPP!A69="","",IF(LEN(A68)&lt;6,"",IF(H68="MTC1",VLOOKUP(MID(A68,6,4),Instructions!H$202:I$223,2,FALSE),IF(H68="MTC2, MTC3",VLOOKUP(MID(A68,6,4),Instructions!M$202:P$217,2,FALSE),IF(H68="MTC4",VLOOKUP(MID(A68,6,4),Instructions!R$202:U$208,2,FALSE),"iets anders")))))</f>
        <v>DECT1, DECT2, DECT3</v>
      </c>
      <c r="J68" s="15" t="b">
        <f t="shared" ref="J68:J131" ca="1" si="6">IF(I68="","",IF(LEN(A68)=7,COUNTIF(N68,"*"&amp;"sanction"&amp;"*") &gt; 0,CELL("contents",INDIRECT(CONCATENATE("J",MATCH(VLOOKUP(LEFT(A68,7),A:A,1,FALSE),A:A,0))))))</f>
        <v>0</v>
      </c>
      <c r="K68" s="13" t="b">
        <f t="shared" ref="K68:K131" ca="1" si="7">IF(I68="","",IF(J68=TRUE,J68,IF(LEN(A68)=7,COUNTIF(N68,"*"&amp;"suspension"&amp;"*") &gt; 0,CELL("contents",INDIRECT(CONCATENATE("K",MATCH(VLOOKUP(LEFT(A68,7),A:A,1,FALSE),A:A,0)))))))</f>
        <v>1</v>
      </c>
      <c r="L68" s="16">
        <f>IF(InputSPP!A69="","",IF(InputSPP!D69="",38626,InputSPP!D69))</f>
        <v>38626</v>
      </c>
      <c r="M68" s="16">
        <f>IF(InputSPP!A69="","",IF(InputSPP!E69="",73050,InputSPP!E69))</f>
        <v>73050</v>
      </c>
      <c r="N68" s="13" t="str">
        <f>IF(InputSPP!A69="","",InputSPP!C69)</f>
        <v>La décision de dérogation de la suspension</v>
      </c>
      <c r="O68" s="13" t="str">
        <f>IF(InputSPP!A69="","",InputSPP!B69)</f>
        <v>De beslissing tot afwijking van de schorsing</v>
      </c>
    </row>
    <row r="69" spans="1:15" x14ac:dyDescent="0.3">
      <c r="A69" s="11" t="str">
        <f>IF(InputSPP!A70="","",CONCATENATE("MOT",TRIM(InputSPP!A70)))</f>
        <v>MOT1.5.2.1.</v>
      </c>
      <c r="B69" s="12" t="str">
        <f>IF(I69="","",IF(B68="","TITLE",IF((LEN(A69)-LEN(SUBSTITUTE(A69,".","")))&lt;(LEN(A70)-LEN(SUBSTITUTE(A70,".",""))),IF(C69=TRUE,"RADIO","TITLE"),IF(H69="MTC1",VLOOKUP(MID(A69,6,4),Instructions!H$202:J$223,3,FALSE),IF(H69="MTC2, MTC3",VLOOKUP(MID(A69,6,4),Instructions!M$202:P$217,3,FALSE),IF(H69="MTC4",VLOOKUP(MID(A69,6,4),Instructions!R$202:U$208,3,FALSE)))))))</f>
        <v>RADIO</v>
      </c>
      <c r="C69" s="12" t="str">
        <f t="shared" si="4"/>
        <v/>
      </c>
      <c r="D69" s="12">
        <f t="shared" si="5"/>
        <v>2</v>
      </c>
      <c r="G69" s="13"/>
      <c r="H69" s="14" t="str">
        <f>IF(LEN(A69)=5,"",IF(InputSPP!A70="","",VLOOKUP(VALUE(MID(A69,4,1)),Instructions!D$202:F$204,3,FALSE)))</f>
        <v>MTC1</v>
      </c>
      <c r="I69" s="14" t="str">
        <f>IF(InputSPP!A70="","",IF(LEN(A69)&lt;6,"",IF(H69="MTC1",VLOOKUP(MID(A69,6,4),Instructions!H$202:I$223,2,FALSE),IF(H69="MTC2, MTC3",VLOOKUP(MID(A69,6,4),Instructions!M$202:P$217,2,FALSE),IF(H69="MTC4",VLOOKUP(MID(A69,6,4),Instructions!R$202:U$208,2,FALSE),"iets anders")))))</f>
        <v>DECT1, DECT2, DECT3</v>
      </c>
      <c r="J69" s="15" t="b">
        <f t="shared" ca="1" si="6"/>
        <v>0</v>
      </c>
      <c r="K69" s="13" t="b">
        <f t="shared" ca="1" si="7"/>
        <v>1</v>
      </c>
      <c r="L69" s="16">
        <f>IF(InputSPP!A70="","",IF(InputSPP!D70="",38626,InputSPP!D70))</f>
        <v>38626</v>
      </c>
      <c r="M69" s="16">
        <f>IF(InputSPP!A70="","",IF(InputSPP!E70="",73050,InputSPP!E70))</f>
        <v>73050</v>
      </c>
      <c r="N69" s="13" t="str">
        <f>IF(InputSPP!A70="","",InputSPP!C70)</f>
        <v>Pas de suspension pour les séjours à l’étranger qui dépassent le total des quatre semaines par année civile, en raison de circonstances exceptionnelles justifiant ce séjour (art. 23, § 5)</v>
      </c>
      <c r="O69" s="13" t="str">
        <f>IF(InputSPP!A70="","",InputSPP!B70)</f>
        <v>Geen schorsing voor verblijven in het buitenland die het totaal van vier weken per kalenderjaar overschrijden, wegens uitzonderlijke omstandigheden die dit verblijf wettigen (art. 23, § 5)</v>
      </c>
    </row>
    <row r="70" spans="1:15" x14ac:dyDescent="0.3">
      <c r="A70" s="11" t="str">
        <f>IF(InputSPP!A71="","",CONCATENATE("MOT",TRIM(InputSPP!A71)))</f>
        <v/>
      </c>
      <c r="B70" s="12" t="str">
        <f>IF(I70="","",IF(B69="","TITLE",IF((LEN(A70)-LEN(SUBSTITUTE(A70,".","")))&lt;(LEN(A71)-LEN(SUBSTITUTE(A71,".",""))),IF(C70=TRUE,"RADIO","TITLE"),IF(H70="MTC1",VLOOKUP(MID(A70,6,4),Instructions!H$202:J$223,3,FALSE),IF(H70="MTC2, MTC3",VLOOKUP(MID(A70,6,4),Instructions!M$202:P$217,3,FALSE),IF(H70="MTC4",VLOOKUP(MID(A70,6,4),Instructions!R$202:U$208,3,FALSE)))))))</f>
        <v/>
      </c>
      <c r="D70" s="12" t="str">
        <f t="shared" si="5"/>
        <v/>
      </c>
      <c r="G70" s="13"/>
      <c r="H70" s="14" t="str">
        <f>IF(LEN(A70)=5,"",IF(InputSPP!A71="","",VLOOKUP(VALUE(MID(A70,4,1)),Instructions!D$202:F$204,3,FALSE)))</f>
        <v/>
      </c>
      <c r="I70" s="14" t="str">
        <f>IF(InputSPP!A71="","",IF(LEN(A70)&lt;6,"",IF(H70="MTC1",VLOOKUP(MID(A70,6,4),Instructions!H$202:I$223,2,FALSE),IF(H70="MTC2, MTC3",VLOOKUP(MID(A70,6,4),Instructions!M$202:P$217,2,FALSE),IF(H70="MTC4",VLOOKUP(MID(A70,6,4),Instructions!R$202:U$208,2,FALSE),"iets anders")))))</f>
        <v/>
      </c>
      <c r="J70" s="15" t="str">
        <f t="shared" ca="1" si="6"/>
        <v/>
      </c>
      <c r="K70" s="13" t="str">
        <f t="shared" ca="1" si="7"/>
        <v/>
      </c>
      <c r="L70" s="16" t="str">
        <f>IF(InputSPP!A71="","",IF(InputSPP!D71="",38626,InputSPP!D71))</f>
        <v/>
      </c>
      <c r="M70" s="16" t="str">
        <f>IF(InputSPP!A71="","",IF(InputSPP!E71="",73050,InputSPP!E71))</f>
        <v/>
      </c>
      <c r="N70" s="13" t="str">
        <f>IF(InputSPP!A71="","",InputSPP!C71)</f>
        <v/>
      </c>
      <c r="O70" s="13" t="str">
        <f>IF(InputSPP!A71="","",InputSPP!B71)</f>
        <v/>
      </c>
    </row>
    <row r="71" spans="1:15" x14ac:dyDescent="0.3">
      <c r="A71" s="11" t="str">
        <f>IF(InputSPP!A72="","",CONCATENATE("MOT",TRIM(InputSPP!A72)))</f>
        <v>MOT1.6.</v>
      </c>
      <c r="B71" s="12" t="str">
        <f>IF(I71="","",IF(B70="","TITLE",IF((LEN(A71)-LEN(SUBSTITUTE(A71,".","")))&lt;(LEN(A72)-LEN(SUBSTITUTE(A72,".",""))),IF(C71=TRUE,"RADIO","TITLE"),IF(H71="MTC1",VLOOKUP(MID(A71,6,4),Instructions!H$202:J$223,3,FALSE),IF(H71="MTC2, MTC3",VLOOKUP(MID(A71,6,4),Instructions!M$202:P$217,3,FALSE),IF(H71="MTC4",VLOOKUP(MID(A71,6,4),Instructions!R$202:U$208,3,FALSE)))))))</f>
        <v>TITLE</v>
      </c>
      <c r="D71" s="12">
        <f t="shared" si="5"/>
        <v>0</v>
      </c>
      <c r="G71" s="13"/>
      <c r="H71" s="14" t="str">
        <f>IF(LEN(A71)=5,"",IF(InputSPP!A72="","",VLOOKUP(VALUE(MID(A71,4,1)),Instructions!D$202:F$204,3,FALSE)))</f>
        <v>MTC1</v>
      </c>
      <c r="I71" s="14" t="str">
        <f>IF(InputSPP!A72="","",IF(LEN(A71)&lt;6,"",IF(H71="MTC1",VLOOKUP(MID(A71,6,4),Instructions!H$202:I$223,2,FALSE),IF(H71="MTC2, MTC3",VLOOKUP(MID(A71,6,4),Instructions!M$202:P$217,2,FALSE),IF(H71="MTC4",VLOOKUP(MID(A71,6,4),Instructions!R$202:U$208,2,FALSE),"iets anders")))))</f>
        <v>DECT2, DECT3, DECT4</v>
      </c>
      <c r="J71" s="15" t="b">
        <f t="shared" ca="1" si="6"/>
        <v>1</v>
      </c>
      <c r="K71" s="13" t="b">
        <f t="shared" ca="1" si="7"/>
        <v>1</v>
      </c>
      <c r="L71" s="16">
        <f>IF(InputSPP!A72="","",IF(InputSPP!D72="",38626,InputSPP!D72))</f>
        <v>38626</v>
      </c>
      <c r="M71" s="16">
        <f>IF(InputSPP!A72="","",IF(InputSPP!E72="",73050,InputSPP!E72))</f>
        <v>73050</v>
      </c>
      <c r="N71" s="13" t="str">
        <f>IF(InputSPP!A72="","",InputSPP!C72)</f>
        <v>La décision d’infliger une sanction administrative</v>
      </c>
      <c r="O71" s="13" t="str">
        <f>IF(InputSPP!A72="","",InputSPP!B72)</f>
        <v>De beslissing tot het opleggen van een administratieve sanctie</v>
      </c>
    </row>
    <row r="72" spans="1:15" x14ac:dyDescent="0.3">
      <c r="A72" s="11" t="str">
        <f>IF(InputSPP!A73="","",CONCATENATE("MOT",TRIM(InputSPP!A73)))</f>
        <v>MOT1.6.1.</v>
      </c>
      <c r="B72" s="12" t="str">
        <f>IF(I72="","",IF(B71="","TITLE",IF((LEN(A72)-LEN(SUBSTITUTE(A72,".","")))&lt;(LEN(A73)-LEN(SUBSTITUTE(A73,".",""))),IF(C72=TRUE,"RADIO","TITLE"),IF(H72="MTC1",VLOOKUP(MID(A72,6,4),Instructions!H$202:J$223,3,FALSE),IF(H72="MTC2, MTC3",VLOOKUP(MID(A72,6,4),Instructions!M$202:P$217,3,FALSE),IF(H72="MTC4",VLOOKUP(MID(A72,6,4),Instructions!R$202:U$208,3,FALSE)))))))</f>
        <v>TITLE</v>
      </c>
      <c r="D72" s="12">
        <f t="shared" si="5"/>
        <v>1</v>
      </c>
      <c r="G72" s="13"/>
      <c r="H72" s="14" t="str">
        <f>IF(LEN(A72)=5,"",IF(InputSPP!A73="","",VLOOKUP(VALUE(MID(A72,4,1)),Instructions!D$202:F$204,3,FALSE)))</f>
        <v>MTC1</v>
      </c>
      <c r="I72" s="14" t="str">
        <f>IF(InputSPP!A73="","",IF(LEN(A72)&lt;6,"",IF(H72="MTC1",VLOOKUP(MID(A72,6,4),Instructions!H$202:I$223,2,FALSE),IF(H72="MTC2, MTC3",VLOOKUP(MID(A72,6,4),Instructions!M$202:P$217,2,FALSE),IF(H72="MTC4",VLOOKUP(MID(A72,6,4),Instructions!R$202:U$208,2,FALSE),"iets anders")))))</f>
        <v>DECT2, DECT3, DECT4</v>
      </c>
      <c r="J72" s="15" t="b">
        <f t="shared" ca="1" si="6"/>
        <v>1</v>
      </c>
      <c r="K72" s="13" t="b">
        <f t="shared" ca="1" si="7"/>
        <v>1</v>
      </c>
      <c r="L72" s="16">
        <f>IF(InputSPP!A73="","",IF(InputSPP!D73="",38626,InputSPP!D73))</f>
        <v>38626</v>
      </c>
      <c r="M72" s="16">
        <f>IF(InputSPP!A73="","",IF(InputSPP!E73="",73050,InputSPP!E73))</f>
        <v>73050</v>
      </c>
      <c r="N72" s="13" t="str">
        <f>IF(InputSPP!A73="","",InputSPP!C73)</f>
        <v>Suspension partielle ou totale, parce que omission de déclaration des ressources  ou faire des déclarations inexactes ou incomplètes ayant une incidence sur le montant du revenu d'intégration (art. 30, § 1, al. 1)</v>
      </c>
      <c r="O72" s="13" t="str">
        <f>IF(InputSPP!A73="","",InputSPP!B73)</f>
        <v>Gehele of gedeeltelijke schorsing, want verzuim van aangifte bestaansmiddelen of afleggen van onjuiste of onvolledige verklaringen die het bedrag van het leefloon beïnvloeden (art. 30, § 1, lid 1)</v>
      </c>
    </row>
    <row r="73" spans="1:15" x14ac:dyDescent="0.3">
      <c r="A73" s="11" t="str">
        <f>IF(InputSPP!A74="","",CONCATENATE("MOT",TRIM(InputSPP!A74)))</f>
        <v>MOT1.6.1.1.</v>
      </c>
      <c r="B73" s="12" t="str">
        <f>IF(I73="","",IF(B72="","TITLE",IF((LEN(A73)-LEN(SUBSTITUTE(A73,".","")))&lt;(LEN(A74)-LEN(SUBSTITUTE(A74,".",""))),IF(C73=TRUE,"RADIO","TITLE"),IF(H73="MTC1",VLOOKUP(MID(A73,6,4),Instructions!H$202:J$223,3,FALSE),IF(H73="MTC2, MTC3",VLOOKUP(MID(A73,6,4),Instructions!M$202:P$217,3,FALSE),IF(H73="MTC4",VLOOKUP(MID(A73,6,4),Instructions!R$202:U$208,3,FALSE)))))))</f>
        <v>TITLE</v>
      </c>
      <c r="D73" s="12">
        <f t="shared" si="5"/>
        <v>1</v>
      </c>
      <c r="G73" s="13"/>
      <c r="H73" s="14" t="str">
        <f>IF(LEN(A73)=5,"",IF(InputSPP!A74="","",VLOOKUP(VALUE(MID(A73,4,1)),Instructions!D$202:F$204,3,FALSE)))</f>
        <v>MTC1</v>
      </c>
      <c r="I73" s="14" t="str">
        <f>IF(InputSPP!A74="","",IF(LEN(A73)&lt;6,"",IF(H73="MTC1",VLOOKUP(MID(A73,6,4),Instructions!H$202:I$223,2,FALSE),IF(H73="MTC2, MTC3",VLOOKUP(MID(A73,6,4),Instructions!M$202:P$217,2,FALSE),IF(H73="MTC4",VLOOKUP(MID(A73,6,4),Instructions!R$202:U$208,2,FALSE),"iets anders")))))</f>
        <v>DECT2, DECT3, DECT4</v>
      </c>
      <c r="J73" s="15" t="b">
        <f t="shared" ca="1" si="6"/>
        <v>1</v>
      </c>
      <c r="K73" s="13" t="b">
        <f t="shared" ca="1" si="7"/>
        <v>1</v>
      </c>
      <c r="L73" s="16">
        <f>IF(InputSPP!A74="","",IF(InputSPP!D74="",38626,InputSPP!D74))</f>
        <v>38626</v>
      </c>
      <c r="M73" s="16">
        <f>IF(InputSPP!A74="","",IF(InputSPP!E74="",73050,InputSPP!E74))</f>
        <v>73050</v>
      </c>
      <c r="N73" s="13" t="str">
        <f>IF(InputSPP!A74="","",InputSPP!C74)</f>
        <v>Suspension partielle ou totale pour une période de 6 mois au plus, parce que omission de déclaration des ressources  ou faire des déclarations inexactes ou incomplètes ayant une incidence sur le montant du revenu d'intégration (art. 30, § 1, al. 1)</v>
      </c>
      <c r="O73" s="13" t="str">
        <f>IF(InputSPP!A74="","",InputSPP!B74)</f>
        <v>Gehele of gedeeltelijke schorsing voor een periode van ten hoogste 6 maanden, want verzuim van aangifte bestaansmiddelen of afleggen van onjuiste of onvolledige verklaringen die het bedrag van het leefloon beïnvloeden (art. 30, § 1, lid 1)</v>
      </c>
    </row>
    <row r="74" spans="1:15" x14ac:dyDescent="0.3">
      <c r="A74" s="11" t="str">
        <f>IF(InputSPP!A75="","",CONCATENATE("MOT",TRIM(InputSPP!A75)))</f>
        <v>MOT1.6.1.1.1.</v>
      </c>
      <c r="B74" s="12" t="str">
        <f>IF(I74="","",IF(B73="","TITLE",IF((LEN(A74)-LEN(SUBSTITUTE(A74,".","")))&lt;(LEN(A75)-LEN(SUBSTITUTE(A75,".",""))),IF(C74=TRUE,"RADIO","TITLE"),IF(H74="MTC1",VLOOKUP(MID(A74,6,4),Instructions!H$202:J$223,3,FALSE),IF(H74="MTC2, MTC3",VLOOKUP(MID(A74,6,4),Instructions!M$202:P$217,3,FALSE),IF(H74="MTC4",VLOOKUP(MID(A74,6,4),Instructions!R$202:U$208,3,FALSE)))))))</f>
        <v>RADIO</v>
      </c>
      <c r="D74" s="12">
        <f t="shared" si="5"/>
        <v>2</v>
      </c>
      <c r="G74" s="13"/>
      <c r="H74" s="14" t="str">
        <f>IF(LEN(A74)=5,"",IF(InputSPP!A75="","",VLOOKUP(VALUE(MID(A74,4,1)),Instructions!D$202:F$204,3,FALSE)))</f>
        <v>MTC1</v>
      </c>
      <c r="I74" s="14" t="str">
        <f>IF(InputSPP!A75="","",IF(LEN(A74)&lt;6,"",IF(H74="MTC1",VLOOKUP(MID(A74,6,4),Instructions!H$202:I$223,2,FALSE),IF(H74="MTC2, MTC3",VLOOKUP(MID(A74,6,4),Instructions!M$202:P$217,2,FALSE),IF(H74="MTC4",VLOOKUP(MID(A74,6,4),Instructions!R$202:U$208,2,FALSE),"iets anders")))))</f>
        <v>DECT2, DECT3, DECT4</v>
      </c>
      <c r="J74" s="15" t="b">
        <f t="shared" ca="1" si="6"/>
        <v>1</v>
      </c>
      <c r="K74" s="13" t="b">
        <f t="shared" ca="1" si="7"/>
        <v>1</v>
      </c>
      <c r="L74" s="16">
        <f>IF(InputSPP!A75="","",IF(InputSPP!D75="",38626,InputSPP!D75))</f>
        <v>42675</v>
      </c>
      <c r="M74" s="16">
        <f>IF(InputSPP!A75="","",IF(InputSPP!E75="",73050,InputSPP!E75))</f>
        <v>73050</v>
      </c>
      <c r="N74" s="13" t="str">
        <f>IF(InputSPP!A75="","",InputSPP!C75)</f>
        <v>La sanction n’est pas assortie d’un sursis</v>
      </c>
      <c r="O74" s="13" t="str">
        <f>IF(InputSPP!A75="","",InputSPP!B75)</f>
        <v xml:space="preserve">De sanctie wordt niet uitgesteld </v>
      </c>
    </row>
    <row r="75" spans="1:15" x14ac:dyDescent="0.3">
      <c r="A75" s="11" t="str">
        <f>IF(InputSPP!A76="","",CONCATENATE("MOT",TRIM(InputSPP!A76)))</f>
        <v>MOT1.6.1.1.2.</v>
      </c>
      <c r="B75" s="12" t="str">
        <f>IF(I75="","",IF(B74="","TITLE",IF((LEN(A75)-LEN(SUBSTITUTE(A75,".","")))&lt;(LEN(A76)-LEN(SUBSTITUTE(A76,".",""))),IF(C75=TRUE,"RADIO","TITLE"),IF(H75="MTC1",VLOOKUP(MID(A75,6,4),Instructions!H$202:J$223,3,FALSE),IF(H75="MTC2, MTC3",VLOOKUP(MID(A75,6,4),Instructions!M$202:P$217,3,FALSE),IF(H75="MTC4",VLOOKUP(MID(A75,6,4),Instructions!R$202:U$208,3,FALSE)))))))</f>
        <v>RADIO</v>
      </c>
      <c r="D75" s="12">
        <f t="shared" si="5"/>
        <v>2</v>
      </c>
      <c r="G75" s="13"/>
      <c r="H75" s="14" t="str">
        <f>IF(LEN(A75)=5,"",IF(InputSPP!A76="","",VLOOKUP(VALUE(MID(A75,4,1)),Instructions!D$202:F$204,3,FALSE)))</f>
        <v>MTC1</v>
      </c>
      <c r="I75" s="14" t="str">
        <f>IF(InputSPP!A76="","",IF(LEN(A75)&lt;6,"",IF(H75="MTC1",VLOOKUP(MID(A75,6,4),Instructions!H$202:I$223,2,FALSE),IF(H75="MTC2, MTC3",VLOOKUP(MID(A75,6,4),Instructions!M$202:P$217,2,FALSE),IF(H75="MTC4",VLOOKUP(MID(A75,6,4),Instructions!R$202:U$208,2,FALSE),"iets anders")))))</f>
        <v>DECT2, DECT3, DECT4</v>
      </c>
      <c r="J75" s="15" t="b">
        <f t="shared" ca="1" si="6"/>
        <v>1</v>
      </c>
      <c r="K75" s="13" t="b">
        <f t="shared" ca="1" si="7"/>
        <v>1</v>
      </c>
      <c r="L75" s="16">
        <f>IF(InputSPP!A76="","",IF(InputSPP!D76="",38626,InputSPP!D76))</f>
        <v>42675</v>
      </c>
      <c r="M75" s="16">
        <f>IF(InputSPP!A76="","",IF(InputSPP!E76="",73050,InputSPP!E76))</f>
        <v>73050</v>
      </c>
      <c r="N75" s="13" t="str">
        <f>IF(InputSPP!A76="","",InputSPP!C76)</f>
        <v xml:space="preserve">La sanction est assortie d’un sursis partiel ou complet (art. 30, § 4) </v>
      </c>
      <c r="O75" s="13" t="str">
        <f>IF(InputSPP!A76="","",InputSPP!B76)</f>
        <v>De sanctie wordt geheel of gedeeltelijk uitgesteld (art. 30, § 4)</v>
      </c>
    </row>
    <row r="76" spans="1:15" x14ac:dyDescent="0.3">
      <c r="A76" s="11" t="str">
        <f>IF(InputSPP!A77="","",CONCATENATE("MOT",TRIM(InputSPP!A77)))</f>
        <v>MOT1.6.1.2.</v>
      </c>
      <c r="B76" s="12" t="str">
        <f>IF(I76="","",IF(B75="","TITLE",IF((LEN(A76)-LEN(SUBSTITUTE(A76,".","")))&lt;(LEN(A77)-LEN(SUBSTITUTE(A77,".",""))),IF(C76=TRUE,"RADIO","TITLE"),IF(H76="MTC1",VLOOKUP(MID(A76,6,4),Instructions!H$202:J$223,3,FALSE),IF(H76="MTC2, MTC3",VLOOKUP(MID(A76,6,4),Instructions!M$202:P$217,3,FALSE),IF(H76="MTC4",VLOOKUP(MID(A76,6,4),Instructions!R$202:U$208,3,FALSE)))))))</f>
        <v>TITLE</v>
      </c>
      <c r="D76" s="12">
        <f t="shared" si="5"/>
        <v>1</v>
      </c>
      <c r="G76" s="13"/>
      <c r="H76" s="14" t="str">
        <f>IF(LEN(A76)=5,"",IF(InputSPP!A77="","",VLOOKUP(VALUE(MID(A76,4,1)),Instructions!D$202:F$204,3,FALSE)))</f>
        <v>MTC1</v>
      </c>
      <c r="I76" s="14" t="str">
        <f>IF(InputSPP!A77="","",IF(LEN(A76)&lt;6,"",IF(H76="MTC1",VLOOKUP(MID(A76,6,4),Instructions!H$202:I$223,2,FALSE),IF(H76="MTC2, MTC3",VLOOKUP(MID(A76,6,4),Instructions!M$202:P$217,2,FALSE),IF(H76="MTC4",VLOOKUP(MID(A76,6,4),Instructions!R$202:U$208,2,FALSE),"iets anders")))))</f>
        <v>DECT2, DECT3, DECT4</v>
      </c>
      <c r="J76" s="15" t="b">
        <f t="shared" ca="1" si="6"/>
        <v>1</v>
      </c>
      <c r="K76" s="13" t="b">
        <f t="shared" ca="1" si="7"/>
        <v>1</v>
      </c>
      <c r="L76" s="16">
        <f>IF(InputSPP!A77="","",IF(InputSPP!D77="",38626,InputSPP!D77))</f>
        <v>38626</v>
      </c>
      <c r="M76" s="16">
        <f>IF(InputSPP!A77="","",IF(InputSPP!E77="",73050,InputSPP!E77))</f>
        <v>73050</v>
      </c>
      <c r="N76" s="13" t="str">
        <f>IF(InputSPP!A77="","",InputSPP!C77)</f>
        <v>Suspension partielle ou totale pour une période de 12 mois au plus, parce que omission de déclarations des ressources avec intention frauduleuse ou faire des déclarations inexactes ou incomplètes ayant une incidence sur le montant du revenu d'intégration, avec intention frauduleuse (art. 30, § 1, al. 1)</v>
      </c>
      <c r="O76" s="13" t="str">
        <f>IF(InputSPP!A77="","",InputSPP!B77)</f>
        <v>Gehele of gedeeltelijke schorsing voor een periode van ten hoogste 12 maanden, want verzuim van aangifte bestaansmiddelen met bedrieglijk opzet of afleggen van onjuiste of onvolledige verklaringen die het bedrag van het leefloon beïnvloeden, met bedrieglijk opzet (art. 30, § 1, lid 1)</v>
      </c>
    </row>
    <row r="77" spans="1:15" x14ac:dyDescent="0.3">
      <c r="A77" s="11" t="str">
        <f>IF(InputSPP!A78="","",CONCATENATE("MOT",TRIM(InputSPP!A78)))</f>
        <v>MOT1.6.1.2.1.</v>
      </c>
      <c r="B77" s="12" t="str">
        <f>IF(I77="","",IF(B76="","TITLE",IF((LEN(A77)-LEN(SUBSTITUTE(A77,".","")))&lt;(LEN(A78)-LEN(SUBSTITUTE(A78,".",""))),IF(C77=TRUE,"RADIO","TITLE"),IF(H77="MTC1",VLOOKUP(MID(A77,6,4),Instructions!H$202:J$223,3,FALSE),IF(H77="MTC2, MTC3",VLOOKUP(MID(A77,6,4),Instructions!M$202:P$217,3,FALSE),IF(H77="MTC4",VLOOKUP(MID(A77,6,4),Instructions!R$202:U$208,3,FALSE)))))))</f>
        <v>RADIO</v>
      </c>
      <c r="D77" s="12">
        <f t="shared" si="5"/>
        <v>2</v>
      </c>
      <c r="G77" s="13"/>
      <c r="H77" s="14" t="str">
        <f>IF(LEN(A77)=5,"",IF(InputSPP!A78="","",VLOOKUP(VALUE(MID(A77,4,1)),Instructions!D$202:F$204,3,FALSE)))</f>
        <v>MTC1</v>
      </c>
      <c r="I77" s="14" t="str">
        <f>IF(InputSPP!A78="","",IF(LEN(A77)&lt;6,"",IF(H77="MTC1",VLOOKUP(MID(A77,6,4),Instructions!H$202:I$223,2,FALSE),IF(H77="MTC2, MTC3",VLOOKUP(MID(A77,6,4),Instructions!M$202:P$217,2,FALSE),IF(H77="MTC4",VLOOKUP(MID(A77,6,4),Instructions!R$202:U$208,2,FALSE),"iets anders")))))</f>
        <v>DECT2, DECT3, DECT4</v>
      </c>
      <c r="J77" s="15" t="b">
        <f t="shared" ca="1" si="6"/>
        <v>1</v>
      </c>
      <c r="K77" s="13" t="b">
        <f t="shared" ca="1" si="7"/>
        <v>1</v>
      </c>
      <c r="L77" s="16">
        <f>IF(InputSPP!A78="","",IF(InputSPP!D78="",38626,InputSPP!D78))</f>
        <v>42675</v>
      </c>
      <c r="M77" s="16">
        <f>IF(InputSPP!A78="","",IF(InputSPP!E78="",73050,InputSPP!E78))</f>
        <v>73050</v>
      </c>
      <c r="N77" s="13" t="str">
        <f>IF(InputSPP!A78="","",InputSPP!C78)</f>
        <v>La sanction n’est pas assortie d’un sursis</v>
      </c>
      <c r="O77" s="13" t="str">
        <f>IF(InputSPP!A78="","",InputSPP!B78)</f>
        <v xml:space="preserve">De sanctie wordt niet uitgesteld </v>
      </c>
    </row>
    <row r="78" spans="1:15" x14ac:dyDescent="0.3">
      <c r="A78" s="11" t="str">
        <f>IF(InputSPP!A79="","",CONCATENATE("MOT",TRIM(InputSPP!A79)))</f>
        <v>MOT1.6.1.2.2.</v>
      </c>
      <c r="B78" s="12" t="str">
        <f>IF(I78="","",IF(B77="","TITLE",IF((LEN(A78)-LEN(SUBSTITUTE(A78,".","")))&lt;(LEN(A79)-LEN(SUBSTITUTE(A79,".",""))),IF(C78=TRUE,"RADIO","TITLE"),IF(H78="MTC1",VLOOKUP(MID(A78,6,4),Instructions!H$202:J$223,3,FALSE),IF(H78="MTC2, MTC3",VLOOKUP(MID(A78,6,4),Instructions!M$202:P$217,3,FALSE),IF(H78="MTC4",VLOOKUP(MID(A78,6,4),Instructions!R$202:U$208,3,FALSE)))))))</f>
        <v>RADIO</v>
      </c>
      <c r="D78" s="12">
        <f t="shared" si="5"/>
        <v>2</v>
      </c>
      <c r="G78" s="13"/>
      <c r="H78" s="14" t="str">
        <f>IF(LEN(A78)=5,"",IF(InputSPP!A79="","",VLOOKUP(VALUE(MID(A78,4,1)),Instructions!D$202:F$204,3,FALSE)))</f>
        <v>MTC1</v>
      </c>
      <c r="I78" s="14" t="str">
        <f>IF(InputSPP!A79="","",IF(LEN(A78)&lt;6,"",IF(H78="MTC1",VLOOKUP(MID(A78,6,4),Instructions!H$202:I$223,2,FALSE),IF(H78="MTC2, MTC3",VLOOKUP(MID(A78,6,4),Instructions!M$202:P$217,2,FALSE),IF(H78="MTC4",VLOOKUP(MID(A78,6,4),Instructions!R$202:U$208,2,FALSE),"iets anders")))))</f>
        <v>DECT2, DECT3, DECT4</v>
      </c>
      <c r="J78" s="15" t="b">
        <f t="shared" ca="1" si="6"/>
        <v>1</v>
      </c>
      <c r="K78" s="13" t="b">
        <f t="shared" ca="1" si="7"/>
        <v>1</v>
      </c>
      <c r="L78" s="16">
        <f>IF(InputSPP!A79="","",IF(InputSPP!D79="",38626,InputSPP!D79))</f>
        <v>42675</v>
      </c>
      <c r="M78" s="16">
        <f>IF(InputSPP!A79="","",IF(InputSPP!E79="",73050,InputSPP!E79))</f>
        <v>73050</v>
      </c>
      <c r="N78" s="13" t="str">
        <f>IF(InputSPP!A79="","",InputSPP!C79)</f>
        <v xml:space="preserve">La sanction est assortie d’un sursis partiel ou complet (art. 30, § 4) </v>
      </c>
      <c r="O78" s="13" t="str">
        <f>IF(InputSPP!A79="","",InputSPP!B79)</f>
        <v>De sanctie wordt geheel of gedeeltelijk uitgesteld (art. 30, § 4)</v>
      </c>
    </row>
    <row r="79" spans="1:15" x14ac:dyDescent="0.3">
      <c r="A79" s="11" t="str">
        <f>IF(InputSPP!A80="","",CONCATENATE("MOT",TRIM(InputSPP!A80)))</f>
        <v>MOT1.6.1.3.</v>
      </c>
      <c r="B79" s="12" t="str">
        <f>IF(I79="","",IF(B78="","TITLE",IF((LEN(A79)-LEN(SUBSTITUTE(A79,".","")))&lt;(LEN(A80)-LEN(SUBSTITUTE(A80,".",""))),IF(C79=TRUE,"RADIO","TITLE"),IF(H79="MTC1",VLOOKUP(MID(A79,6,4),Instructions!H$202:J$223,3,FALSE),IF(H79="MTC2, MTC3",VLOOKUP(MID(A79,6,4),Instructions!M$202:P$217,3,FALSE),IF(H79="MTC4",VLOOKUP(MID(A79,6,4),Instructions!R$202:U$208,3,FALSE)))))))</f>
        <v>TITLE</v>
      </c>
      <c r="D79" s="12">
        <f t="shared" si="5"/>
        <v>1</v>
      </c>
      <c r="G79" s="13"/>
      <c r="H79" s="14" t="str">
        <f>IF(LEN(A79)=5,"",IF(InputSPP!A80="","",VLOOKUP(VALUE(MID(A79,4,1)),Instructions!D$202:F$204,3,FALSE)))</f>
        <v>MTC1</v>
      </c>
      <c r="I79" s="14" t="str">
        <f>IF(InputSPP!A80="","",IF(LEN(A79)&lt;6,"",IF(H79="MTC1",VLOOKUP(MID(A79,6,4),Instructions!H$202:I$223,2,FALSE),IF(H79="MTC2, MTC3",VLOOKUP(MID(A79,6,4),Instructions!M$202:P$217,2,FALSE),IF(H79="MTC4",VLOOKUP(MID(A79,6,4),Instructions!R$202:U$208,2,FALSE),"iets anders")))))</f>
        <v>DECT2, DECT3, DECT4</v>
      </c>
      <c r="J79" s="15" t="b">
        <f t="shared" ca="1" si="6"/>
        <v>1</v>
      </c>
      <c r="K79" s="13" t="b">
        <f t="shared" ca="1" si="7"/>
        <v>1</v>
      </c>
      <c r="L79" s="16">
        <f>IF(InputSPP!A80="","",IF(InputSPP!D80="",38626,InputSPP!D80))</f>
        <v>38626</v>
      </c>
      <c r="M79" s="16">
        <f>IF(InputSPP!A80="","",IF(InputSPP!E80="",73050,InputSPP!E80))</f>
        <v>73050</v>
      </c>
      <c r="N79" s="13" t="str">
        <f>IF(InputSPP!A80="","",InputSPP!C80)</f>
        <v>Suspension partielle ou totale pour une période de 12 mois au plus, parce que omission de déclarations des ressources faire des déclarations inexactes ou incomplètes ayant une incidence sur le montant du revenu d'intégration ET récidive dans un délai de trois ans à compter du jour où la sanction antérieure est devenue définitive (art. 30, § 1, al. 2)</v>
      </c>
      <c r="O79" s="13" t="str">
        <f>IF(InputSPP!A80="","",InputSPP!B80)</f>
        <v>Gehele of gedeeltelijke schorsing voor een periode van ten hoogste 12 maanden, want verzuim van aangifte bestaansmiddelen of afleggen van onjuiste of onvolledige verklaringen die het bedrag van het leefloon beïnvloeden EN herhaling binnen een termijn van 3 jaar te rekenen vanaf de dag waarop de vorige sanctie definitief is geworden (art. 30, § 1, lid 2)</v>
      </c>
    </row>
    <row r="80" spans="1:15" x14ac:dyDescent="0.3">
      <c r="A80" s="11" t="str">
        <f>IF(InputSPP!A81="","",CONCATENATE("MOT",TRIM(InputSPP!A81)))</f>
        <v>MOT1.6.1.3.1.</v>
      </c>
      <c r="B80" s="12" t="str">
        <f>IF(I80="","",IF(B79="","TITLE",IF((LEN(A80)-LEN(SUBSTITUTE(A80,".","")))&lt;(LEN(A81)-LEN(SUBSTITUTE(A81,".",""))),IF(C80=TRUE,"RADIO","TITLE"),IF(H80="MTC1",VLOOKUP(MID(A80,6,4),Instructions!H$202:J$223,3,FALSE),IF(H80="MTC2, MTC3",VLOOKUP(MID(A80,6,4),Instructions!M$202:P$217,3,FALSE),IF(H80="MTC4",VLOOKUP(MID(A80,6,4),Instructions!R$202:U$208,3,FALSE)))))))</f>
        <v>RADIO</v>
      </c>
      <c r="D80" s="12">
        <f t="shared" si="5"/>
        <v>2</v>
      </c>
      <c r="G80" s="13"/>
      <c r="H80" s="14" t="str">
        <f>IF(LEN(A80)=5,"",IF(InputSPP!A81="","",VLOOKUP(VALUE(MID(A80,4,1)),Instructions!D$202:F$204,3,FALSE)))</f>
        <v>MTC1</v>
      </c>
      <c r="I80" s="14" t="str">
        <f>IF(InputSPP!A81="","",IF(LEN(A80)&lt;6,"",IF(H80="MTC1",VLOOKUP(MID(A80,6,4),Instructions!H$202:I$223,2,FALSE),IF(H80="MTC2, MTC3",VLOOKUP(MID(A80,6,4),Instructions!M$202:P$217,2,FALSE),IF(H80="MTC4",VLOOKUP(MID(A80,6,4),Instructions!R$202:U$208,2,FALSE),"iets anders")))))</f>
        <v>DECT2, DECT3, DECT4</v>
      </c>
      <c r="J80" s="15" t="b">
        <f t="shared" ca="1" si="6"/>
        <v>1</v>
      </c>
      <c r="K80" s="13" t="b">
        <f t="shared" ca="1" si="7"/>
        <v>1</v>
      </c>
      <c r="L80" s="16">
        <f>IF(InputSPP!A81="","",IF(InputSPP!D81="",38626,InputSPP!D81))</f>
        <v>42675</v>
      </c>
      <c r="M80" s="16">
        <f>IF(InputSPP!A81="","",IF(InputSPP!E81="",73050,InputSPP!E81))</f>
        <v>73050</v>
      </c>
      <c r="N80" s="13" t="str">
        <f>IF(InputSPP!A81="","",InputSPP!C81)</f>
        <v>La sanction n’est pas assortie d’un sursis</v>
      </c>
      <c r="O80" s="13" t="str">
        <f>IF(InputSPP!A81="","",InputSPP!B81)</f>
        <v xml:space="preserve">De sanctie wordt niet uitgesteld </v>
      </c>
    </row>
    <row r="81" spans="1:15" x14ac:dyDescent="0.3">
      <c r="A81" s="11" t="str">
        <f>IF(InputSPP!A82="","",CONCATENATE("MOT",TRIM(InputSPP!A82)))</f>
        <v>MOT1.6.1.3.2.</v>
      </c>
      <c r="B81" s="12" t="str">
        <f>IF(I81="","",IF(B80="","TITLE",IF((LEN(A81)-LEN(SUBSTITUTE(A81,".","")))&lt;(LEN(A82)-LEN(SUBSTITUTE(A82,".",""))),IF(C81=TRUE,"RADIO","TITLE"),IF(H81="MTC1",VLOOKUP(MID(A81,6,4),Instructions!H$202:J$223,3,FALSE),IF(H81="MTC2, MTC3",VLOOKUP(MID(A81,6,4),Instructions!M$202:P$217,3,FALSE),IF(H81="MTC4",VLOOKUP(MID(A81,6,4),Instructions!R$202:U$208,3,FALSE)))))))</f>
        <v>RADIO</v>
      </c>
      <c r="D81" s="12">
        <f t="shared" si="5"/>
        <v>2</v>
      </c>
      <c r="G81" s="13"/>
      <c r="H81" s="14" t="str">
        <f>IF(LEN(A81)=5,"",IF(InputSPP!A82="","",VLOOKUP(VALUE(MID(A81,4,1)),Instructions!D$202:F$204,3,FALSE)))</f>
        <v>MTC1</v>
      </c>
      <c r="I81" s="14" t="str">
        <f>IF(InputSPP!A82="","",IF(LEN(A81)&lt;6,"",IF(H81="MTC1",VLOOKUP(MID(A81,6,4),Instructions!H$202:I$223,2,FALSE),IF(H81="MTC2, MTC3",VLOOKUP(MID(A81,6,4),Instructions!M$202:P$217,2,FALSE),IF(H81="MTC4",VLOOKUP(MID(A81,6,4),Instructions!R$202:U$208,2,FALSE),"iets anders")))))</f>
        <v>DECT2, DECT3, DECT4</v>
      </c>
      <c r="J81" s="15" t="b">
        <f t="shared" ca="1" si="6"/>
        <v>1</v>
      </c>
      <c r="K81" s="13" t="b">
        <f t="shared" ca="1" si="7"/>
        <v>1</v>
      </c>
      <c r="L81" s="16">
        <f>IF(InputSPP!A82="","",IF(InputSPP!D82="",38626,InputSPP!D82))</f>
        <v>42675</v>
      </c>
      <c r="M81" s="16">
        <f>IF(InputSPP!A82="","",IF(InputSPP!E82="",73050,InputSPP!E82))</f>
        <v>73050</v>
      </c>
      <c r="N81" s="13" t="str">
        <f>IF(InputSPP!A82="","",InputSPP!C82)</f>
        <v xml:space="preserve">La sanction est assortie d’un sursis partiel ou complet (art. 30, § 4) </v>
      </c>
      <c r="O81" s="13" t="str">
        <f>IF(InputSPP!A82="","",InputSPP!B82)</f>
        <v>De sanctie wordt geheel of gedeeltelijk uitgesteld (art. 30, § 4)</v>
      </c>
    </row>
    <row r="82" spans="1:15" x14ac:dyDescent="0.3">
      <c r="A82" s="11" t="str">
        <f>IF(InputSPP!A83="","",CONCATENATE("MOT",TRIM(InputSPP!A83)))</f>
        <v>MOT1.6.1.4.</v>
      </c>
      <c r="B82" s="12" t="str">
        <f>IF(I82="","",IF(B81="","TITLE",IF((LEN(A82)-LEN(SUBSTITUTE(A82,".","")))&lt;(LEN(A83)-LEN(SUBSTITUTE(A83,".",""))),IF(C82=TRUE,"RADIO","TITLE"),IF(H82="MTC1",VLOOKUP(MID(A82,6,4),Instructions!H$202:J$223,3,FALSE),IF(H82="MTC2, MTC3",VLOOKUP(MID(A82,6,4),Instructions!M$202:P$217,3,FALSE),IF(H82="MTC4",VLOOKUP(MID(A82,6,4),Instructions!R$202:U$208,3,FALSE)))))))</f>
        <v>TITLE</v>
      </c>
      <c r="D82" s="12">
        <f t="shared" si="5"/>
        <v>1</v>
      </c>
      <c r="G82" s="13"/>
      <c r="H82" s="14" t="str">
        <f>IF(LEN(A82)=5,"",IF(InputSPP!A83="","",VLOOKUP(VALUE(MID(A82,4,1)),Instructions!D$202:F$204,3,FALSE)))</f>
        <v>MTC1</v>
      </c>
      <c r="I82" s="14" t="str">
        <f>IF(InputSPP!A83="","",IF(LEN(A82)&lt;6,"",IF(H82="MTC1",VLOOKUP(MID(A82,6,4),Instructions!H$202:I$223,2,FALSE),IF(H82="MTC2, MTC3",VLOOKUP(MID(A82,6,4),Instructions!M$202:P$217,2,FALSE),IF(H82="MTC4",VLOOKUP(MID(A82,6,4),Instructions!R$202:U$208,2,FALSE),"iets anders")))))</f>
        <v>DECT2, DECT3, DECT4</v>
      </c>
      <c r="J82" s="15" t="b">
        <f t="shared" ca="1" si="6"/>
        <v>1</v>
      </c>
      <c r="K82" s="13" t="b">
        <f t="shared" ca="1" si="7"/>
        <v>1</v>
      </c>
      <c r="L82" s="16">
        <f>IF(InputSPP!A83="","",IF(InputSPP!D83="",38626,InputSPP!D83))</f>
        <v>38626</v>
      </c>
      <c r="M82" s="16">
        <f>IF(InputSPP!A83="","",IF(InputSPP!E83="",73050,InputSPP!E83))</f>
        <v>73050</v>
      </c>
      <c r="N82" s="13" t="str">
        <f>IF(InputSPP!A83="","",InputSPP!C83)</f>
        <v>Suspension partielle ou totale pour une période de 24 mois au plus, parce que omission de déclarations des ressources avec intention frauduleuse faire des déclarations inexactes ou incomplètes ayant une incidence sur le montant du revenu d'intégration, avec intention frauduleuse, ET récidive dans un délai de trois ans à compter du jour où la sanction antérieure est devenue définitive (art. 30, § 1, al. 2)</v>
      </c>
      <c r="O82" s="13" t="str">
        <f>IF(InputSPP!A83="","",InputSPP!B83)</f>
        <v>Gehele of gedeeltelijke schorsing voor een periode van ten hoogste 24 maanden, want verzuim van aangifte bestaansmiddelen met bedrieglijk opzet of afleggen van onjuiste of onvolledige verklaringen die het bedrag van het leefloon beïnvloeden, met bedrieglijk opzet, EN herhaling binnen een termijn van 3 jaar te rekenen vanaf de dag waarop de vorige sanctie definitief is geworden (art. 30, § 1, lid 2)</v>
      </c>
    </row>
    <row r="83" spans="1:15" x14ac:dyDescent="0.3">
      <c r="A83" s="11" t="str">
        <f>IF(InputSPP!A84="","",CONCATENATE("MOT",TRIM(InputSPP!A84)))</f>
        <v>MOT1.6.1.4.1.</v>
      </c>
      <c r="B83" s="12" t="str">
        <f>IF(I83="","",IF(B82="","TITLE",IF((LEN(A83)-LEN(SUBSTITUTE(A83,".","")))&lt;(LEN(A84)-LEN(SUBSTITUTE(A84,".",""))),IF(C83=TRUE,"RADIO","TITLE"),IF(H83="MTC1",VLOOKUP(MID(A83,6,4),Instructions!H$202:J$223,3,FALSE),IF(H83="MTC2, MTC3",VLOOKUP(MID(A83,6,4),Instructions!M$202:P$217,3,FALSE),IF(H83="MTC4",VLOOKUP(MID(A83,6,4),Instructions!R$202:U$208,3,FALSE)))))))</f>
        <v>RADIO</v>
      </c>
      <c r="D83" s="12">
        <f t="shared" si="5"/>
        <v>2</v>
      </c>
      <c r="G83" s="13"/>
      <c r="H83" s="14" t="str">
        <f>IF(LEN(A83)=5,"",IF(InputSPP!A84="","",VLOOKUP(VALUE(MID(A83,4,1)),Instructions!D$202:F$204,3,FALSE)))</f>
        <v>MTC1</v>
      </c>
      <c r="I83" s="14" t="str">
        <f>IF(InputSPP!A84="","",IF(LEN(A83)&lt;6,"",IF(H83="MTC1",VLOOKUP(MID(A83,6,4),Instructions!H$202:I$223,2,FALSE),IF(H83="MTC2, MTC3",VLOOKUP(MID(A83,6,4),Instructions!M$202:P$217,2,FALSE),IF(H83="MTC4",VLOOKUP(MID(A83,6,4),Instructions!R$202:U$208,2,FALSE),"iets anders")))))</f>
        <v>DECT2, DECT3, DECT4</v>
      </c>
      <c r="J83" s="15" t="b">
        <f t="shared" ca="1" si="6"/>
        <v>1</v>
      </c>
      <c r="K83" s="13" t="b">
        <f t="shared" ca="1" si="7"/>
        <v>1</v>
      </c>
      <c r="L83" s="16">
        <f>IF(InputSPP!A84="","",IF(InputSPP!D84="",38626,InputSPP!D84))</f>
        <v>42675</v>
      </c>
      <c r="M83" s="16">
        <f>IF(InputSPP!A84="","",IF(InputSPP!E84="",73050,InputSPP!E84))</f>
        <v>73050</v>
      </c>
      <c r="N83" s="13" t="str">
        <f>IF(InputSPP!A84="","",InputSPP!C84)</f>
        <v>La sanction n’est pas assortie d’un sursis</v>
      </c>
      <c r="O83" s="13" t="str">
        <f>IF(InputSPP!A84="","",InputSPP!B84)</f>
        <v xml:space="preserve">De sanctie wordt niet uitgesteld </v>
      </c>
    </row>
    <row r="84" spans="1:15" x14ac:dyDescent="0.3">
      <c r="A84" s="11" t="str">
        <f>IF(InputSPP!A85="","",CONCATENATE("MOT",TRIM(InputSPP!A85)))</f>
        <v>MOT1.6.1.4.2.</v>
      </c>
      <c r="B84" s="12" t="str">
        <f>IF(I84="","",IF(B83="","TITLE",IF((LEN(A84)-LEN(SUBSTITUTE(A84,".","")))&lt;(LEN(A85)-LEN(SUBSTITUTE(A85,".",""))),IF(C84=TRUE,"RADIO","TITLE"),IF(H84="MTC1",VLOOKUP(MID(A84,6,4),Instructions!H$202:J$223,3,FALSE),IF(H84="MTC2, MTC3",VLOOKUP(MID(A84,6,4),Instructions!M$202:P$217,3,FALSE),IF(H84="MTC4",VLOOKUP(MID(A84,6,4),Instructions!R$202:U$208,3,FALSE)))))))</f>
        <v>RADIO</v>
      </c>
      <c r="D84" s="12">
        <f t="shared" si="5"/>
        <v>2</v>
      </c>
      <c r="G84" s="13"/>
      <c r="H84" s="14" t="str">
        <f>IF(LEN(A84)=5,"",IF(InputSPP!A85="","",VLOOKUP(VALUE(MID(A84,4,1)),Instructions!D$202:F$204,3,FALSE)))</f>
        <v>MTC1</v>
      </c>
      <c r="I84" s="14" t="str">
        <f>IF(InputSPP!A85="","",IF(LEN(A84)&lt;6,"",IF(H84="MTC1",VLOOKUP(MID(A84,6,4),Instructions!H$202:I$223,2,FALSE),IF(H84="MTC2, MTC3",VLOOKUP(MID(A84,6,4),Instructions!M$202:P$217,2,FALSE),IF(H84="MTC4",VLOOKUP(MID(A84,6,4),Instructions!R$202:U$208,2,FALSE),"iets anders")))))</f>
        <v>DECT2, DECT3, DECT4</v>
      </c>
      <c r="J84" s="15" t="b">
        <f t="shared" ca="1" si="6"/>
        <v>1</v>
      </c>
      <c r="K84" s="13" t="b">
        <f t="shared" ca="1" si="7"/>
        <v>1</v>
      </c>
      <c r="L84" s="16">
        <f>IF(InputSPP!A85="","",IF(InputSPP!D85="",38626,InputSPP!D85))</f>
        <v>42675</v>
      </c>
      <c r="M84" s="16">
        <f>IF(InputSPP!A85="","",IF(InputSPP!E85="",73050,InputSPP!E85))</f>
        <v>73050</v>
      </c>
      <c r="N84" s="13" t="str">
        <f>IF(InputSPP!A85="","",InputSPP!C85)</f>
        <v xml:space="preserve">La sanction est assortie d’un sursis partiel ou complet (art. 30, § 4) </v>
      </c>
      <c r="O84" s="13" t="str">
        <f>IF(InputSPP!A85="","",InputSPP!B85)</f>
        <v>De sanctie wordt geheel of gedeeltelijk uitgesteld (art. 30, § 4)</v>
      </c>
    </row>
    <row r="85" spans="1:15" x14ac:dyDescent="0.3">
      <c r="A85" s="11" t="str">
        <f>IF(InputSPP!A86="","",CONCATENATE("MOT",TRIM(InputSPP!A86)))</f>
        <v>MOT1.6.2.</v>
      </c>
      <c r="B85" s="12" t="str">
        <f>IF(I85="","",IF(B84="","TITLE",IF((LEN(A85)-LEN(SUBSTITUTE(A85,".","")))&lt;(LEN(A86)-LEN(SUBSTITUTE(A86,".",""))),IF(C85=TRUE,"RADIO","TITLE"),IF(H85="MTC1",VLOOKUP(MID(A85,6,4),Instructions!H$202:J$223,3,FALSE),IF(H85="MTC2, MTC3",VLOOKUP(MID(A85,6,4),Instructions!M$202:P$217,3,FALSE),IF(H85="MTC4",VLOOKUP(MID(A85,6,4),Instructions!R$202:U$208,3,FALSE)))))))</f>
        <v>TITLE</v>
      </c>
      <c r="D85" s="12">
        <f t="shared" si="5"/>
        <v>1</v>
      </c>
      <c r="G85" s="13"/>
      <c r="H85" s="14" t="str">
        <f>IF(LEN(A85)=5,"",IF(InputSPP!A86="","",VLOOKUP(VALUE(MID(A85,4,1)),Instructions!D$202:F$204,3,FALSE)))</f>
        <v>MTC1</v>
      </c>
      <c r="I85" s="14" t="str">
        <f>IF(InputSPP!A86="","",IF(LEN(A85)&lt;6,"",IF(H85="MTC1",VLOOKUP(MID(A85,6,4),Instructions!H$202:I$223,2,FALSE),IF(H85="MTC2, MTC3",VLOOKUP(MID(A85,6,4),Instructions!M$202:P$217,2,FALSE),IF(H85="MTC4",VLOOKUP(MID(A85,6,4),Instructions!R$202:U$208,2,FALSE),"iets anders")))))</f>
        <v>DECT2, DECT3, DECT4</v>
      </c>
      <c r="J85" s="15" t="b">
        <f t="shared" ca="1" si="6"/>
        <v>1</v>
      </c>
      <c r="K85" s="13" t="b">
        <f t="shared" ca="1" si="7"/>
        <v>1</v>
      </c>
      <c r="L85" s="16">
        <f>IF(InputSPP!A86="","",IF(InputSPP!D86="",38626,InputSPP!D86))</f>
        <v>38626</v>
      </c>
      <c r="M85" s="16">
        <f>IF(InputSPP!A86="","",IF(InputSPP!E86="",73050,InputSPP!E86))</f>
        <v>73050</v>
      </c>
      <c r="N85" s="13" t="str">
        <f>IF(InputSPP!A86="","",InputSPP!C86)</f>
        <v>Suspension partielle ou totale, parce que non-respect sans motif légitime des obligations prévues dans le contrat contenant un PIIS après mise en demeure (art. 30, § 2)</v>
      </c>
      <c r="O85" s="13" t="str">
        <f>IF(InputSPP!A86="","",InputSPP!B86)</f>
        <v>Gehele of gedeeltelijke schorsing, want niet-naleving van de verplichtingen opgenomen in de overeenkomst van het GPMI zonder wettige reden na aanmaning (art. 30, § 2)</v>
      </c>
    </row>
    <row r="86" spans="1:15" x14ac:dyDescent="0.3">
      <c r="A86" s="11" t="str">
        <f>IF(InputSPP!A87="","",CONCATENATE("MOT",TRIM(InputSPP!A87)))</f>
        <v>MOT1.6.2.1.</v>
      </c>
      <c r="B86" s="12" t="str">
        <f>IF(I86="","",IF(B85="","TITLE",IF((LEN(A86)-LEN(SUBSTITUTE(A86,".","")))&lt;(LEN(A87)-LEN(SUBSTITUTE(A87,".",""))),IF(C86=TRUE,"RADIO","TITLE"),IF(H86="MTC1",VLOOKUP(MID(A86,6,4),Instructions!H$202:J$223,3,FALSE),IF(H86="MTC2, MTC3",VLOOKUP(MID(A86,6,4),Instructions!M$202:P$217,3,FALSE),IF(H86="MTC4",VLOOKUP(MID(A86,6,4),Instructions!R$202:U$208,3,FALSE)))))))</f>
        <v>TITLE</v>
      </c>
      <c r="D86" s="12">
        <f t="shared" si="5"/>
        <v>1</v>
      </c>
      <c r="G86" s="13"/>
      <c r="H86" s="14" t="str">
        <f>IF(LEN(A86)=5,"",IF(InputSPP!A87="","",VLOOKUP(VALUE(MID(A86,4,1)),Instructions!D$202:F$204,3,FALSE)))</f>
        <v>MTC1</v>
      </c>
      <c r="I86" s="14" t="str">
        <f>IF(InputSPP!A87="","",IF(LEN(A86)&lt;6,"",IF(H86="MTC1",VLOOKUP(MID(A86,6,4),Instructions!H$202:I$223,2,FALSE),IF(H86="MTC2, MTC3",VLOOKUP(MID(A86,6,4),Instructions!M$202:P$217,2,FALSE),IF(H86="MTC4",VLOOKUP(MID(A86,6,4),Instructions!R$202:U$208,2,FALSE),"iets anders")))))</f>
        <v>DECT2, DECT3, DECT4</v>
      </c>
      <c r="J86" s="15" t="b">
        <f t="shared" ca="1" si="6"/>
        <v>1</v>
      </c>
      <c r="K86" s="13" t="b">
        <f t="shared" ca="1" si="7"/>
        <v>1</v>
      </c>
      <c r="L86" s="16">
        <f>IF(InputSPP!A87="","",IF(InputSPP!D87="",38626,InputSPP!D87))</f>
        <v>38626</v>
      </c>
      <c r="M86" s="16">
        <f>IF(InputSPP!A87="","",IF(InputSPP!E87="",73050,InputSPP!E87))</f>
        <v>73050</v>
      </c>
      <c r="N86" s="13" t="str">
        <f>IF(InputSPP!A87="","",InputSPP!C87)</f>
        <v>Suspension partielle ou totale pour une période d'un mois au plus, parce que non-respect sans motif légitime des obligations prévues dans le contrat contenant un PIIS après mise en demeure (art. 30, § 2)</v>
      </c>
      <c r="O86" s="13" t="str">
        <f>IF(InputSPP!A87="","",InputSPP!B87)</f>
        <v>Gehele of gedeeltelijke schorsing voor een periode van ten hoogste 1 maand, want niet-naleving van de verplichtingen opgenomen in de overeenkomst van het GPMI zonder wettige reden na aanmaning (art. 30, § 2)</v>
      </c>
    </row>
    <row r="87" spans="1:15" x14ac:dyDescent="0.3">
      <c r="A87" s="11" t="str">
        <f>IF(InputSPP!A88="","",CONCATENATE("MOT",TRIM(InputSPP!A88)))</f>
        <v>MOT1.6.2.1.1.</v>
      </c>
      <c r="B87" s="12" t="str">
        <f>IF(I87="","",IF(B86="","TITLE",IF((LEN(A87)-LEN(SUBSTITUTE(A87,".","")))&lt;(LEN(A88)-LEN(SUBSTITUTE(A88,".",""))),IF(C87=TRUE,"RADIO","TITLE"),IF(H87="MTC1",VLOOKUP(MID(A87,6,4),Instructions!H$202:J$223,3,FALSE),IF(H87="MTC2, MTC3",VLOOKUP(MID(A87,6,4),Instructions!M$202:P$217,3,FALSE),IF(H87="MTC4",VLOOKUP(MID(A87,6,4),Instructions!R$202:U$208,3,FALSE)))))))</f>
        <v>RADIO</v>
      </c>
      <c r="D87" s="12">
        <f t="shared" si="5"/>
        <v>2</v>
      </c>
      <c r="G87" s="13"/>
      <c r="H87" s="14" t="str">
        <f>IF(LEN(A87)=5,"",IF(InputSPP!A88="","",VLOOKUP(VALUE(MID(A87,4,1)),Instructions!D$202:F$204,3,FALSE)))</f>
        <v>MTC1</v>
      </c>
      <c r="I87" s="14" t="str">
        <f>IF(InputSPP!A88="","",IF(LEN(A87)&lt;6,"",IF(H87="MTC1",VLOOKUP(MID(A87,6,4),Instructions!H$202:I$223,2,FALSE),IF(H87="MTC2, MTC3",VLOOKUP(MID(A87,6,4),Instructions!M$202:P$217,2,FALSE),IF(H87="MTC4",VLOOKUP(MID(A87,6,4),Instructions!R$202:U$208,2,FALSE),"iets anders")))))</f>
        <v>DECT2, DECT3, DECT4</v>
      </c>
      <c r="J87" s="15" t="b">
        <f t="shared" ca="1" si="6"/>
        <v>1</v>
      </c>
      <c r="K87" s="13" t="b">
        <f t="shared" ca="1" si="7"/>
        <v>1</v>
      </c>
      <c r="L87" s="16">
        <f>IF(InputSPP!A88="","",IF(InputSPP!D88="",38626,InputSPP!D88))</f>
        <v>42675</v>
      </c>
      <c r="M87" s="16">
        <f>IF(InputSPP!A88="","",IF(InputSPP!E88="",73050,InputSPP!E88))</f>
        <v>73050</v>
      </c>
      <c r="N87" s="13" t="str">
        <f>IF(InputSPP!A88="","",InputSPP!C88)</f>
        <v>La sanction n’est pas assortie d’un sursis</v>
      </c>
      <c r="O87" s="13" t="str">
        <f>IF(InputSPP!A88="","",InputSPP!B88)</f>
        <v xml:space="preserve">De sanctie wordt niet uitgesteld </v>
      </c>
    </row>
    <row r="88" spans="1:15" x14ac:dyDescent="0.3">
      <c r="A88" s="11" t="str">
        <f>IF(InputSPP!A89="","",CONCATENATE("MOT",TRIM(InputSPP!A89)))</f>
        <v>MOT1.6.2.1.2.</v>
      </c>
      <c r="B88" s="12" t="str">
        <f>IF(I88="","",IF(B87="","TITLE",IF((LEN(A88)-LEN(SUBSTITUTE(A88,".","")))&lt;(LEN(A89)-LEN(SUBSTITUTE(A89,".",""))),IF(C88=TRUE,"RADIO","TITLE"),IF(H88="MTC1",VLOOKUP(MID(A88,6,4),Instructions!H$202:J$223,3,FALSE),IF(H88="MTC2, MTC3",VLOOKUP(MID(A88,6,4),Instructions!M$202:P$217,3,FALSE),IF(H88="MTC4",VLOOKUP(MID(A88,6,4),Instructions!R$202:U$208,3,FALSE)))))))</f>
        <v>RADIO</v>
      </c>
      <c r="D88" s="12">
        <f t="shared" si="5"/>
        <v>2</v>
      </c>
      <c r="G88" s="13"/>
      <c r="H88" s="14" t="str">
        <f>IF(LEN(A88)=5,"",IF(InputSPP!A89="","",VLOOKUP(VALUE(MID(A88,4,1)),Instructions!D$202:F$204,3,FALSE)))</f>
        <v>MTC1</v>
      </c>
      <c r="I88" s="14" t="str">
        <f>IF(InputSPP!A89="","",IF(LEN(A88)&lt;6,"",IF(H88="MTC1",VLOOKUP(MID(A88,6,4),Instructions!H$202:I$223,2,FALSE),IF(H88="MTC2, MTC3",VLOOKUP(MID(A88,6,4),Instructions!M$202:P$217,2,FALSE),IF(H88="MTC4",VLOOKUP(MID(A88,6,4),Instructions!R$202:U$208,2,FALSE),"iets anders")))))</f>
        <v>DECT2, DECT3, DECT4</v>
      </c>
      <c r="J88" s="15" t="b">
        <f t="shared" ca="1" si="6"/>
        <v>1</v>
      </c>
      <c r="K88" s="13" t="b">
        <f t="shared" ca="1" si="7"/>
        <v>1</v>
      </c>
      <c r="L88" s="16">
        <f>IF(InputSPP!A89="","",IF(InputSPP!D89="",38626,InputSPP!D89))</f>
        <v>42675</v>
      </c>
      <c r="M88" s="16">
        <f>IF(InputSPP!A89="","",IF(InputSPP!E89="",73050,InputSPP!E89))</f>
        <v>73050</v>
      </c>
      <c r="N88" s="13" t="str">
        <f>IF(InputSPP!A89="","",InputSPP!C89)</f>
        <v xml:space="preserve">La sanction est assortie d’un sursis partiel ou complet (art. 30, § 5) </v>
      </c>
      <c r="O88" s="13" t="str">
        <f>IF(InputSPP!A89="","",InputSPP!B89)</f>
        <v>De sanctie wordt geheel of gedeeltelijk uitgesteld (art. 30, § 5)</v>
      </c>
    </row>
    <row r="89" spans="1:15" x14ac:dyDescent="0.3">
      <c r="A89" s="11" t="str">
        <f>IF(InputSPP!A90="","",CONCATENATE("MOT",TRIM(InputSPP!A90)))</f>
        <v>MOT1.6.2.2.</v>
      </c>
      <c r="B89" s="12" t="str">
        <f>IF(I89="","",IF(B88="","TITLE",IF((LEN(A89)-LEN(SUBSTITUTE(A89,".","")))&lt;(LEN(A90)-LEN(SUBSTITUTE(A90,".",""))),IF(C89=TRUE,"RADIO","TITLE"),IF(H89="MTC1",VLOOKUP(MID(A89,6,4),Instructions!H$202:J$223,3,FALSE),IF(H89="MTC2, MTC3",VLOOKUP(MID(A89,6,4),Instructions!M$202:P$217,3,FALSE),IF(H89="MTC4",VLOOKUP(MID(A89,6,4),Instructions!R$202:U$208,3,FALSE)))))))</f>
        <v>TITLE</v>
      </c>
      <c r="D89" s="12">
        <f t="shared" si="5"/>
        <v>1</v>
      </c>
      <c r="G89" s="13"/>
      <c r="H89" s="14" t="str">
        <f>IF(LEN(A89)=5,"",IF(InputSPP!A90="","",VLOOKUP(VALUE(MID(A89,4,1)),Instructions!D$202:F$204,3,FALSE)))</f>
        <v>MTC1</v>
      </c>
      <c r="I89" s="14" t="str">
        <f>IF(InputSPP!A90="","",IF(LEN(A89)&lt;6,"",IF(H89="MTC1",VLOOKUP(MID(A89,6,4),Instructions!H$202:I$223,2,FALSE),IF(H89="MTC2, MTC3",VLOOKUP(MID(A89,6,4),Instructions!M$202:P$217,2,FALSE),IF(H89="MTC4",VLOOKUP(MID(A89,6,4),Instructions!R$202:U$208,2,FALSE),"iets anders")))))</f>
        <v>DECT2, DECT3, DECT4</v>
      </c>
      <c r="J89" s="15" t="b">
        <f t="shared" ca="1" si="6"/>
        <v>1</v>
      </c>
      <c r="K89" s="13" t="b">
        <f t="shared" ca="1" si="7"/>
        <v>1</v>
      </c>
      <c r="L89" s="16">
        <f>IF(InputSPP!A90="","",IF(InputSPP!D90="",38626,InputSPP!D90))</f>
        <v>38626</v>
      </c>
      <c r="M89" s="16">
        <f>IF(InputSPP!A90="","",IF(InputSPP!E90="",73050,InputSPP!E90))</f>
        <v>73050</v>
      </c>
      <c r="N89" s="13" t="str">
        <f>IF(InputSPP!A90="","",InputSPP!C90)</f>
        <v>Suspension partielle ou totale pour une période de 3 mois au plus, parce que non-respect sans motif légitime des obligations prévues dans le contrat contenant un PIIS après mise en demeure ET récidive dans un délai d'un an maximum (art. 30, § 2)</v>
      </c>
      <c r="O89" s="13" t="str">
        <f>IF(InputSPP!A90="","",InputSPP!B90)</f>
        <v>Gehele of gedeeltelijke schorsing gedurende een periode van ten hoogste 3 maanden, want niet-naleving van de verplichtingen opgenomen in de overeenkomst van het GPMI zonder wettige reden na aanmaning EN herhaling binnen een termijn van ten hoogste 1 jaar (art. 30, § 2)</v>
      </c>
    </row>
    <row r="90" spans="1:15" x14ac:dyDescent="0.3">
      <c r="A90" s="11" t="str">
        <f>IF(InputSPP!A91="","",CONCATENATE("MOT",TRIM(InputSPP!A91)))</f>
        <v>MOT1.6.2.2.1.</v>
      </c>
      <c r="B90" s="12" t="str">
        <f>IF(I90="","",IF(B89="","TITLE",IF((LEN(A90)-LEN(SUBSTITUTE(A90,".","")))&lt;(LEN(A91)-LEN(SUBSTITUTE(A91,".",""))),IF(C90=TRUE,"RADIO","TITLE"),IF(H90="MTC1",VLOOKUP(MID(A90,6,4),Instructions!H$202:J$223,3,FALSE),IF(H90="MTC2, MTC3",VLOOKUP(MID(A90,6,4),Instructions!M$202:P$217,3,FALSE),IF(H90="MTC4",VLOOKUP(MID(A90,6,4),Instructions!R$202:U$208,3,FALSE)))))))</f>
        <v>RADIO</v>
      </c>
      <c r="D90" s="12">
        <f t="shared" si="5"/>
        <v>2</v>
      </c>
      <c r="G90" s="13"/>
      <c r="H90" s="14" t="str">
        <f>IF(LEN(A90)=5,"",IF(InputSPP!A91="","",VLOOKUP(VALUE(MID(A90,4,1)),Instructions!D$202:F$204,3,FALSE)))</f>
        <v>MTC1</v>
      </c>
      <c r="I90" s="14" t="str">
        <f>IF(InputSPP!A91="","",IF(LEN(A90)&lt;6,"",IF(H90="MTC1",VLOOKUP(MID(A90,6,4),Instructions!H$202:I$223,2,FALSE),IF(H90="MTC2, MTC3",VLOOKUP(MID(A90,6,4),Instructions!M$202:P$217,2,FALSE),IF(H90="MTC4",VLOOKUP(MID(A90,6,4),Instructions!R$202:U$208,2,FALSE),"iets anders")))))</f>
        <v>DECT2, DECT3, DECT4</v>
      </c>
      <c r="J90" s="15" t="b">
        <f t="shared" ca="1" si="6"/>
        <v>1</v>
      </c>
      <c r="K90" s="13" t="b">
        <f t="shared" ca="1" si="7"/>
        <v>1</v>
      </c>
      <c r="L90" s="16">
        <f>IF(InputSPP!A91="","",IF(InputSPP!D91="",38626,InputSPP!D91))</f>
        <v>42675</v>
      </c>
      <c r="M90" s="16">
        <f>IF(InputSPP!A91="","",IF(InputSPP!E91="",73050,InputSPP!E91))</f>
        <v>73050</v>
      </c>
      <c r="N90" s="13" t="str">
        <f>IF(InputSPP!A91="","",InputSPP!C91)</f>
        <v>La sanction n’est pas assortie d’un sursis</v>
      </c>
      <c r="O90" s="13" t="str">
        <f>IF(InputSPP!A91="","",InputSPP!B91)</f>
        <v xml:space="preserve">De sanctie wordt niet uitgesteld </v>
      </c>
    </row>
    <row r="91" spans="1:15" x14ac:dyDescent="0.3">
      <c r="A91" s="11" t="str">
        <f>IF(InputSPP!A92="","",CONCATENATE("MOT",TRIM(InputSPP!A92)))</f>
        <v>MOT1.6.2.2.2.</v>
      </c>
      <c r="B91" s="12" t="str">
        <f>IF(I91="","",IF(B90="","TITLE",IF((LEN(A91)-LEN(SUBSTITUTE(A91,".","")))&lt;(LEN(A92)-LEN(SUBSTITUTE(A92,".",""))),IF(C91=TRUE,"RADIO","TITLE"),IF(H91="MTC1",VLOOKUP(MID(A91,6,4),Instructions!H$202:J$223,3,FALSE),IF(H91="MTC2, MTC3",VLOOKUP(MID(A91,6,4),Instructions!M$202:P$217,3,FALSE),IF(H91="MTC4",VLOOKUP(MID(A91,6,4),Instructions!R$202:U$208,3,FALSE)))))))</f>
        <v>RADIO</v>
      </c>
      <c r="D91" s="12">
        <f t="shared" si="5"/>
        <v>2</v>
      </c>
      <c r="G91" s="13"/>
      <c r="H91" s="14" t="str">
        <f>IF(LEN(A91)=5,"",IF(InputSPP!A92="","",VLOOKUP(VALUE(MID(A91,4,1)),Instructions!D$202:F$204,3,FALSE)))</f>
        <v>MTC1</v>
      </c>
      <c r="I91" s="14" t="str">
        <f>IF(InputSPP!A92="","",IF(LEN(A91)&lt;6,"",IF(H91="MTC1",VLOOKUP(MID(A91,6,4),Instructions!H$202:I$223,2,FALSE),IF(H91="MTC2, MTC3",VLOOKUP(MID(A91,6,4),Instructions!M$202:P$217,2,FALSE),IF(H91="MTC4",VLOOKUP(MID(A91,6,4),Instructions!R$202:U$208,2,FALSE),"iets anders")))))</f>
        <v>DECT2, DECT3, DECT4</v>
      </c>
      <c r="J91" s="15" t="b">
        <f t="shared" ca="1" si="6"/>
        <v>1</v>
      </c>
      <c r="K91" s="13" t="b">
        <f t="shared" ca="1" si="7"/>
        <v>1</v>
      </c>
      <c r="L91" s="16">
        <f>IF(InputSPP!A92="","",IF(InputSPP!D92="",38626,InputSPP!D92))</f>
        <v>42675</v>
      </c>
      <c r="M91" s="16">
        <f>IF(InputSPP!A92="","",IF(InputSPP!E92="",73050,InputSPP!E92))</f>
        <v>73050</v>
      </c>
      <c r="N91" s="13" t="str">
        <f>IF(InputSPP!A92="","",InputSPP!C92)</f>
        <v xml:space="preserve">La sanction est assortie d’un sursis partiel ou complet (art. 30, § 5) </v>
      </c>
      <c r="O91" s="13" t="str">
        <f>IF(InputSPP!A92="","",InputSPP!B92)</f>
        <v>De sanctie wordt geheel of gedeeltelijk uitgesteld (art. 30, § 5)</v>
      </c>
    </row>
    <row r="92" spans="1:15" x14ac:dyDescent="0.3">
      <c r="A92" s="11" t="str">
        <f>IF(InputSPP!A93="","",CONCATENATE("MOT",TRIM(InputSPP!A93)))</f>
        <v>MOT1.6.3.</v>
      </c>
      <c r="B92" s="12" t="str">
        <f>IF(I92="","",IF(B91="","TITLE",IF((LEN(A92)-LEN(SUBSTITUTE(A92,".","")))&lt;(LEN(A93)-LEN(SUBSTITUTE(A93,".",""))),IF(C92=TRUE,"RADIO","TITLE"),IF(H92="MTC1",VLOOKUP(MID(A92,6,4),Instructions!H$202:J$223,3,FALSE),IF(H92="MTC2, MTC3",VLOOKUP(MID(A92,6,4),Instructions!M$202:P$217,3,FALSE),IF(H92="MTC4",VLOOKUP(MID(A92,6,4),Instructions!R$202:U$208,3,FALSE)))))))</f>
        <v>RADIO</v>
      </c>
      <c r="D92" s="12">
        <f t="shared" si="5"/>
        <v>1</v>
      </c>
      <c r="G92" s="13"/>
      <c r="H92" s="14" t="str">
        <f>IF(LEN(A92)=5,"",IF(InputSPP!A93="","",VLOOKUP(VALUE(MID(A92,4,1)),Instructions!D$202:F$204,3,FALSE)))</f>
        <v>MTC1</v>
      </c>
      <c r="I92" s="14" t="str">
        <f>IF(InputSPP!A93="","",IF(LEN(A92)&lt;6,"",IF(H92="MTC1",VLOOKUP(MID(A92,6,4),Instructions!H$202:I$223,2,FALSE),IF(H92="MTC2, MTC3",VLOOKUP(MID(A92,6,4),Instructions!M$202:P$217,2,FALSE),IF(H92="MTC4",VLOOKUP(MID(A92,6,4),Instructions!R$202:U$208,2,FALSE),"iets anders")))))</f>
        <v>DECT2, DECT3, DECT4</v>
      </c>
      <c r="J92" s="15" t="b">
        <f t="shared" ca="1" si="6"/>
        <v>1</v>
      </c>
      <c r="K92" s="13" t="b">
        <f t="shared" ca="1" si="7"/>
        <v>1</v>
      </c>
      <c r="L92" s="16">
        <f>IF(InputSPP!A93="","",IF(InputSPP!D93="",38626,InputSPP!D93))</f>
        <v>42675</v>
      </c>
      <c r="M92" s="16">
        <f>IF(InputSPP!A93="","",IF(InputSPP!E93="",73050,InputSPP!E93))</f>
        <v>73050</v>
      </c>
      <c r="N92" s="13" t="str">
        <f>IF(InputSPP!A93="","",InputSPP!C93)</f>
        <v>Vu que les conditions liées aux sursis de la sanction visée à l’article 30, § 2 sont enfreintes, la sanction est quand même effectuée (art. 30, § 5)</v>
      </c>
      <c r="O92" s="13" t="str">
        <f>IF(InputSPP!A93="","",InputSPP!B93)</f>
        <v>Gezien de voorwaarden verbonden aan het uitstel van de sanctie bedoeld in artikel 30, § 2 geschonden zijn, wordt de sanctie toch uitgevoerd (art. 30, § 5)</v>
      </c>
    </row>
    <row r="93" spans="1:15" x14ac:dyDescent="0.3">
      <c r="A93" s="11" t="str">
        <f>IF(InputSPP!A94="","",CONCATENATE("MOT",TRIM(InputSPP!A94)))</f>
        <v/>
      </c>
      <c r="B93" s="12" t="str">
        <f>IF(I93="","",IF(B92="","TITLE",IF((LEN(A93)-LEN(SUBSTITUTE(A93,".","")))&lt;(LEN(A94)-LEN(SUBSTITUTE(A94,".",""))),IF(C93=TRUE,"RADIO","TITLE"),IF(H93="MTC1",VLOOKUP(MID(A93,6,4),Instructions!H$202:J$223,3,FALSE),IF(H93="MTC2, MTC3",VLOOKUP(MID(A93,6,4),Instructions!M$202:P$217,3,FALSE),IF(H93="MTC4",VLOOKUP(MID(A93,6,4),Instructions!R$202:U$208,3,FALSE)))))))</f>
        <v/>
      </c>
      <c r="D93" s="12" t="str">
        <f t="shared" si="5"/>
        <v/>
      </c>
      <c r="G93" s="13"/>
      <c r="H93" s="14" t="str">
        <f>IF(LEN(A93)=5,"",IF(InputSPP!A94="","",VLOOKUP(VALUE(MID(A93,4,1)),Instructions!D$202:F$204,3,FALSE)))</f>
        <v/>
      </c>
      <c r="I93" s="14" t="str">
        <f>IF(InputSPP!A94="","",IF(LEN(A93)&lt;6,"",IF(H93="MTC1",VLOOKUP(MID(A93,6,4),Instructions!H$202:I$223,2,FALSE),IF(H93="MTC2, MTC3",VLOOKUP(MID(A93,6,4),Instructions!M$202:P$217,2,FALSE),IF(H93="MTC4",VLOOKUP(MID(A93,6,4),Instructions!R$202:U$208,2,FALSE),"iets anders")))))</f>
        <v/>
      </c>
      <c r="J93" s="15" t="str">
        <f t="shared" ca="1" si="6"/>
        <v/>
      </c>
      <c r="K93" s="13" t="str">
        <f t="shared" ca="1" si="7"/>
        <v/>
      </c>
      <c r="L93" s="16" t="str">
        <f>IF(InputSPP!A94="","",IF(InputSPP!D94="",38626,InputSPP!D94))</f>
        <v/>
      </c>
      <c r="M93" s="16" t="str">
        <f>IF(InputSPP!A94="","",IF(InputSPP!E94="",73050,InputSPP!E94))</f>
        <v/>
      </c>
      <c r="N93" s="13" t="str">
        <f>IF(InputSPP!A94="","",InputSPP!C94)</f>
        <v/>
      </c>
      <c r="O93" s="13" t="str">
        <f>IF(InputSPP!A94="","",InputSPP!B94)</f>
        <v/>
      </c>
    </row>
    <row r="94" spans="1:15" x14ac:dyDescent="0.3">
      <c r="A94" s="11" t="str">
        <f>IF(InputSPP!A95="","",CONCATENATE("MOT",TRIM(InputSPP!A95)))</f>
        <v>MOT2.</v>
      </c>
      <c r="B94" s="12" t="str">
        <f>IF(I94="","",IF(B93="","TITLE",IF((LEN(A94)-LEN(SUBSTITUTE(A94,".","")))&lt;(LEN(A95)-LEN(SUBSTITUTE(A95,".",""))),IF(C94=TRUE,"RADIO","TITLE"),IF(H94="MTC1",VLOOKUP(MID(A94,6,4),Instructions!H$202:J$223,3,FALSE),IF(H94="MTC2, MTC3",VLOOKUP(MID(A94,6,4),Instructions!M$202:P$217,3,FALSE),IF(H94="MTC4",VLOOKUP(MID(A94,6,4),Instructions!R$202:U$208,3,FALSE)))))))</f>
        <v/>
      </c>
      <c r="D94" s="12" t="str">
        <f t="shared" si="5"/>
        <v/>
      </c>
      <c r="G94" s="13"/>
      <c r="H94" s="14" t="str">
        <f>IF(LEN(A94)=5,"",IF(InputSPP!A95="","",VLOOKUP(VALUE(MID(A94,4,1)),Instructions!D$202:F$204,3,FALSE)))</f>
        <v/>
      </c>
      <c r="I94" s="14" t="str">
        <f>IF(InputSPP!A95="","",IF(LEN(A94)&lt;6,"",IF(H94="MTC1",VLOOKUP(MID(A94,6,4),Instructions!H$202:I$223,2,FALSE),IF(H94="MTC2, MTC3",VLOOKUP(MID(A94,6,4),Instructions!M$202:P$217,2,FALSE),IF(H94="MTC4",VLOOKUP(MID(A94,6,4),Instructions!R$202:U$208,2,FALSE),"iets anders")))))</f>
        <v/>
      </c>
      <c r="J94" s="15" t="str">
        <f t="shared" ca="1" si="6"/>
        <v/>
      </c>
      <c r="K94" s="13" t="str">
        <f t="shared" ca="1" si="7"/>
        <v/>
      </c>
      <c r="L94" s="16">
        <f>IF(InputSPP!A95="","",IF(InputSPP!D95="",38626,InputSPP!D95))</f>
        <v>38626</v>
      </c>
      <c r="M94" s="16">
        <f>IF(InputSPP!A95="","",IF(InputSPP!E95="",73050,InputSPP!E95))</f>
        <v>73050</v>
      </c>
      <c r="N94" s="13" t="str">
        <f>IF(InputSPP!A95="","",InputSPP!C95)</f>
        <v>Motivation concernant l’aide sociale (Loi organique du 8 juillet 1976)</v>
      </c>
      <c r="O94" s="13" t="str">
        <f>IF(InputSPP!A95="","",InputSPP!B95)</f>
        <v>Motivering inzake maatschappelijke dienstverlening (Organieke wet van 8 juli 1976)</v>
      </c>
    </row>
    <row r="95" spans="1:15" x14ac:dyDescent="0.3">
      <c r="A95" s="11" t="str">
        <f>IF(InputSPP!A96="","",CONCATENATE("MOT",TRIM(InputSPP!A96)))</f>
        <v>MOT2.1.</v>
      </c>
      <c r="B95" s="12" t="str">
        <f>IF(I95="","",IF(B94="","TITLE",IF((LEN(A95)-LEN(SUBSTITUTE(A95,".","")))&lt;(LEN(A96)-LEN(SUBSTITUTE(A96,".",""))),IF(C95=TRUE,"RADIO","TITLE"),IF(H95="MTC1",VLOOKUP(MID(A95,6,4),Instructions!H$202:J$223,3,FALSE),IF(H95="MTC2, MTC3",VLOOKUP(MID(A95,6,4),Instructions!M$202:P$217,3,FALSE),IF(H95="MTC4",VLOOKUP(MID(A95,6,4),Instructions!R$202:U$208,3,FALSE)))))))</f>
        <v>TITLE</v>
      </c>
      <c r="D95" s="12">
        <f t="shared" si="5"/>
        <v>0</v>
      </c>
      <c r="G95" s="13"/>
      <c r="H95" s="14" t="str">
        <f>IF(LEN(A95)=5,"",IF(InputSPP!A96="","",VLOOKUP(VALUE(MID(A95,4,1)),Instructions!D$202:F$204,3,FALSE)))</f>
        <v>MTC2, MTC3</v>
      </c>
      <c r="I95" s="14" t="str">
        <f>IF(InputSPP!A96="","",IF(LEN(A95)&lt;6,"",IF(H95="MTC1",VLOOKUP(MID(A95,6,4),Instructions!H$202:I$223,2,FALSE),IF(H95="MTC2, MTC3",VLOOKUP(MID(A95,6,4),Instructions!M$202:P$217,2,FALSE),IF(H95="MTC4",VLOOKUP(MID(A95,6,4),Instructions!R$202:U$208,2,FALSE),"iets anders")))))</f>
        <v>DECT5</v>
      </c>
      <c r="J95" s="15" t="b">
        <f t="shared" ca="1" si="6"/>
        <v>0</v>
      </c>
      <c r="K95" s="13" t="b">
        <f t="shared" ca="1" si="7"/>
        <v>0</v>
      </c>
      <c r="L95" s="16">
        <f>IF(InputSPP!A96="","",IF(InputSPP!D96="",38626,InputSPP!D96))</f>
        <v>38626</v>
      </c>
      <c r="M95" s="16">
        <f>IF(InputSPP!A96="","",IF(InputSPP!E96="",73050,InputSPP!E96))</f>
        <v>73050</v>
      </c>
      <c r="N95" s="13" t="str">
        <f>IF(InputSPP!A96="","",InputSPP!C96)</f>
        <v>La décision de refus</v>
      </c>
      <c r="O95" s="13" t="str">
        <f>IF(InputSPP!A96="","",InputSPP!B96)</f>
        <v>De beslissing tot weigering</v>
      </c>
    </row>
    <row r="96" spans="1:15" x14ac:dyDescent="0.3">
      <c r="A96" s="11" t="str">
        <f>IF(InputSPP!A97="","",CONCATENATE("MOT",TRIM(InputSPP!A97)))</f>
        <v>MOT2.1.1.</v>
      </c>
      <c r="B96" s="12" t="str">
        <f>IF(I96="","",IF(B95="","TITLE",IF((LEN(A96)-LEN(SUBSTITUTE(A96,".","")))&lt;(LEN(A97)-LEN(SUBSTITUTE(A97,".",""))),IF(C96=TRUE,"RADIO","TITLE"),IF(H96="MTC1",VLOOKUP(MID(A96,6,4),Instructions!H$202:J$223,3,FALSE),IF(H96="MTC2, MTC3",VLOOKUP(MID(A96,6,4),Instructions!M$202:P$217,3,FALSE),IF(H96="MTC4",VLOOKUP(MID(A96,6,4),Instructions!R$202:U$208,3,FALSE)))))))</f>
        <v>TITLE</v>
      </c>
      <c r="D96" s="12">
        <f t="shared" si="5"/>
        <v>1</v>
      </c>
      <c r="G96" s="13"/>
      <c r="H96" s="14" t="str">
        <f>IF(LEN(A96)=5,"",IF(InputSPP!A97="","",VLOOKUP(VALUE(MID(A96,4,1)),Instructions!D$202:F$204,3,FALSE)))</f>
        <v>MTC2, MTC3</v>
      </c>
      <c r="I96" s="14" t="str">
        <f>IF(InputSPP!A97="","",IF(LEN(A96)&lt;6,"",IF(H96="MTC1",VLOOKUP(MID(A96,6,4),Instructions!H$202:I$223,2,FALSE),IF(H96="MTC2, MTC3",VLOOKUP(MID(A96,6,4),Instructions!M$202:P$217,2,FALSE),IF(H96="MTC4",VLOOKUP(MID(A96,6,4),Instructions!R$202:U$208,2,FALSE),"iets anders")))))</f>
        <v>DECT5</v>
      </c>
      <c r="J96" s="15" t="b">
        <f t="shared" ca="1" si="6"/>
        <v>0</v>
      </c>
      <c r="K96" s="13" t="b">
        <f t="shared" ca="1" si="7"/>
        <v>0</v>
      </c>
      <c r="L96" s="16">
        <f>IF(InputSPP!A97="","",IF(InputSPP!D97="",38626,InputSPP!D97))</f>
        <v>38626</v>
      </c>
      <c r="M96" s="16">
        <f>IF(InputSPP!A97="","",IF(InputSPP!E97="",73050,InputSPP!E97))</f>
        <v>73050</v>
      </c>
      <c r="N96" s="13" t="str">
        <f>IF(InputSPP!A97="","",InputSPP!C97)</f>
        <v>Pas droit à l'aide sociale, parce que les conditions d'octroi ne sont pas remplies</v>
      </c>
      <c r="O96" s="13" t="str">
        <f>IF(InputSPP!A97="","",InputSPP!B97)</f>
        <v>Geen recht op maatschappelijke dienstverlening, want niet voldaan aan de toekenningsvoorwaarden</v>
      </c>
    </row>
    <row r="97" spans="1:15" x14ac:dyDescent="0.3">
      <c r="A97" s="11" t="str">
        <f>IF(InputSPP!A98="","",CONCATENATE("MOT",TRIM(InputSPP!A98)))</f>
        <v>MOT2.1.1.1.</v>
      </c>
      <c r="B97" s="12" t="str">
        <f>IF(I97="","",IF(B96="","TITLE",IF((LEN(A97)-LEN(SUBSTITUTE(A97,".","")))&lt;(LEN(A98)-LEN(SUBSTITUTE(A98,".",""))),IF(C97=TRUE,"RADIO","TITLE"),IF(H97="MTC1",VLOOKUP(MID(A97,6,4),Instructions!H$202:J$223,3,FALSE),IF(H97="MTC2, MTC3",VLOOKUP(MID(A97,6,4),Instructions!M$202:P$217,3,FALSE),IF(H97="MTC4",VLOOKUP(MID(A97,6,4),Instructions!R$202:U$208,3,FALSE)))))))</f>
        <v>CHECKBOX</v>
      </c>
      <c r="D97" s="12">
        <f t="shared" si="5"/>
        <v>2</v>
      </c>
      <c r="G97" s="13"/>
      <c r="H97" s="14" t="str">
        <f>IF(LEN(A97)=5,"",IF(InputSPP!A98="","",VLOOKUP(VALUE(MID(A97,4,1)),Instructions!D$202:F$204,3,FALSE)))</f>
        <v>MTC2, MTC3</v>
      </c>
      <c r="I97" s="14" t="str">
        <f>IF(InputSPP!A98="","",IF(LEN(A97)&lt;6,"",IF(H97="MTC1",VLOOKUP(MID(A97,6,4),Instructions!H$202:I$223,2,FALSE),IF(H97="MTC2, MTC3",VLOOKUP(MID(A97,6,4),Instructions!M$202:P$217,2,FALSE),IF(H97="MTC4",VLOOKUP(MID(A97,6,4),Instructions!R$202:U$208,2,FALSE),"iets anders")))))</f>
        <v>DECT5</v>
      </c>
      <c r="J97" s="15" t="b">
        <f t="shared" ca="1" si="6"/>
        <v>0</v>
      </c>
      <c r="K97" s="13" t="b">
        <f t="shared" ca="1" si="7"/>
        <v>0</v>
      </c>
      <c r="L97" s="16">
        <f>IF(InputSPP!A98="","",IF(InputSPP!D98="",38626,InputSPP!D98))</f>
        <v>38626</v>
      </c>
      <c r="M97" s="16">
        <f>IF(InputSPP!A98="","",IF(InputSPP!E98="",73050,InputSPP!E98))</f>
        <v>73050</v>
      </c>
      <c r="N97" s="13" t="str">
        <f>IF(InputSPP!A98="","",InputSPP!C98)</f>
        <v>Pas droit à l'aide sociale, parce que la condition de l'état de besoin n’est pas remplie (art. 1 et art. 60, § 1)</v>
      </c>
      <c r="O97" s="13" t="str">
        <f>IF(InputSPP!A98="","",InputSPP!B98)</f>
        <v>Geen recht op maatschappelijke dienstverlening, want niet voldaan aan de voorwaarde van behoeftigheid (art. 1 en art. 60, § 1)</v>
      </c>
    </row>
    <row r="98" spans="1:15" x14ac:dyDescent="0.3">
      <c r="A98" s="11" t="str">
        <f>IF(InputSPP!A99="","",CONCATENATE("MOT",TRIM(InputSPP!A99)))</f>
        <v>MOT2.1.1.2.</v>
      </c>
      <c r="B98" s="12" t="str">
        <f>IF(I98="","",IF(B97="","TITLE",IF((LEN(A98)-LEN(SUBSTITUTE(A98,".","")))&lt;(LEN(A99)-LEN(SUBSTITUTE(A99,".",""))),IF(C98=TRUE,"RADIO","TITLE"),IF(H98="MTC1",VLOOKUP(MID(A98,6,4),Instructions!H$202:J$223,3,FALSE),IF(H98="MTC2, MTC3",VLOOKUP(MID(A98,6,4),Instructions!M$202:P$217,3,FALSE),IF(H98="MTC4",VLOOKUP(MID(A98,6,4),Instructions!R$202:U$208,3,FALSE)))))))</f>
        <v>CHECKBOX</v>
      </c>
      <c r="D98" s="12">
        <f t="shared" si="5"/>
        <v>2</v>
      </c>
      <c r="G98" s="13"/>
      <c r="H98" s="14" t="str">
        <f>IF(LEN(A98)=5,"",IF(InputSPP!A99="","",VLOOKUP(VALUE(MID(A98,4,1)),Instructions!D$202:F$204,3,FALSE)))</f>
        <v>MTC2, MTC3</v>
      </c>
      <c r="I98" s="14" t="str">
        <f>IF(InputSPP!A99="","",IF(LEN(A98)&lt;6,"",IF(H98="MTC1",VLOOKUP(MID(A98,6,4),Instructions!H$202:I$223,2,FALSE),IF(H98="MTC2, MTC3",VLOOKUP(MID(A98,6,4),Instructions!M$202:P$217,2,FALSE),IF(H98="MTC4",VLOOKUP(MID(A98,6,4),Instructions!R$202:U$208,2,FALSE),"iets anders")))))</f>
        <v>DECT5</v>
      </c>
      <c r="J98" s="15" t="b">
        <f t="shared" ca="1" si="6"/>
        <v>0</v>
      </c>
      <c r="K98" s="13" t="b">
        <f t="shared" ca="1" si="7"/>
        <v>0</v>
      </c>
      <c r="L98" s="16">
        <f>IF(InputSPP!A99="","",IF(InputSPP!D99="",38626,InputSPP!D99))</f>
        <v>38626</v>
      </c>
      <c r="M98" s="16">
        <f>IF(InputSPP!A99="","",IF(InputSPP!E99="",73050,InputSPP!E99))</f>
        <v>73050</v>
      </c>
      <c r="N98" s="13" t="str">
        <f>IF(InputSPP!A99="","",InputSPP!C99)</f>
        <v>Pas droit à l'aide sociale, parce que la condition de résidence n’est pas remplie (résidence légale sur le territoire belge) (art. 57, § 2)</v>
      </c>
      <c r="O98" s="13" t="str">
        <f>IF(InputSPP!A99="","",InputSPP!B99)</f>
        <v>Geen recht op maatschappelijke dienstverlening, want niet voldaan aan de voorwaarde van legaal verblijf op het Belgisch grondgebied (art. 57, § 2)</v>
      </c>
    </row>
    <row r="99" spans="1:15" x14ac:dyDescent="0.3">
      <c r="A99" s="11" t="str">
        <f>IF(InputSPP!A100="","",CONCATENATE("MOT",TRIM(InputSPP!A100)))</f>
        <v>MOT2.1.1.3.</v>
      </c>
      <c r="B99" s="12" t="str">
        <f>IF(I99="","",IF(B98="","TITLE",IF((LEN(A99)-LEN(SUBSTITUTE(A99,".","")))&lt;(LEN(A100)-LEN(SUBSTITUTE(A100,".",""))),IF(C99=TRUE,"RADIO","TITLE"),IF(H99="MTC1",VLOOKUP(MID(A99,6,4),Instructions!H$202:J$223,3,FALSE),IF(H99="MTC2, MTC3",VLOOKUP(MID(A99,6,4),Instructions!M$202:P$217,3,FALSE),IF(H99="MTC4",VLOOKUP(MID(A99,6,4),Instructions!R$202:U$208,3,FALSE)))))))</f>
        <v>CHECKBOX</v>
      </c>
      <c r="D99" s="12">
        <f t="shared" si="5"/>
        <v>2</v>
      </c>
      <c r="G99" s="13"/>
      <c r="H99" s="14" t="str">
        <f>IF(LEN(A99)=5,"",IF(InputSPP!A100="","",VLOOKUP(VALUE(MID(A99,4,1)),Instructions!D$202:F$204,3,FALSE)))</f>
        <v>MTC2, MTC3</v>
      </c>
      <c r="I99" s="14" t="str">
        <f>IF(InputSPP!A100="","",IF(LEN(A99)&lt;6,"",IF(H99="MTC1",VLOOKUP(MID(A99,6,4),Instructions!H$202:I$223,2,FALSE),IF(H99="MTC2, MTC3",VLOOKUP(MID(A99,6,4),Instructions!M$202:P$217,2,FALSE),IF(H99="MTC4",VLOOKUP(MID(A99,6,4),Instructions!R$202:U$208,2,FALSE),"iets anders")))))</f>
        <v>DECT5</v>
      </c>
      <c r="J99" s="15" t="b">
        <f t="shared" ca="1" si="6"/>
        <v>0</v>
      </c>
      <c r="K99" s="13" t="b">
        <f t="shared" ca="1" si="7"/>
        <v>0</v>
      </c>
      <c r="L99" s="16">
        <f>IF(InputSPP!A100="","",IF(InputSPP!D100="",38626,InputSPP!D100))</f>
        <v>38626</v>
      </c>
      <c r="M99" s="16">
        <f>IF(InputSPP!A100="","",IF(InputSPP!E100="",73050,InputSPP!E100))</f>
        <v>73050</v>
      </c>
      <c r="N99" s="13" t="str">
        <f>IF(InputSPP!A100="","",InputSPP!C100)</f>
        <v>Pas droit à l'aide sociale parce que aide matérielle dans une structure d'accueil (art. 57ter)</v>
      </c>
      <c r="O99" s="13" t="str">
        <f>IF(InputSPP!A100="","",InputSPP!B100)</f>
        <v>Geen recht op maatschappelijke dienstverlening, want materiële hulp in een opvangstructuur (art. 57ter)</v>
      </c>
    </row>
    <row r="100" spans="1:15" x14ac:dyDescent="0.3">
      <c r="A100" s="11" t="str">
        <f>IF(InputSPP!A101="","",CONCATENATE("MOT",TRIM(InputSPP!A101)))</f>
        <v>MOT2.1.1.4.</v>
      </c>
      <c r="B100" s="12" t="str">
        <f>IF(I100="","",IF(B99="","TITLE",IF((LEN(A100)-LEN(SUBSTITUTE(A100,".","")))&lt;(LEN(A101)-LEN(SUBSTITUTE(A101,".",""))),IF(C100=TRUE,"RADIO","TITLE"),IF(H100="MTC1",VLOOKUP(MID(A100,6,4),Instructions!H$202:J$223,3,FALSE),IF(H100="MTC2, MTC3",VLOOKUP(MID(A100,6,4),Instructions!M$202:P$217,3,FALSE),IF(H100="MTC4",VLOOKUP(MID(A100,6,4),Instructions!R$202:U$208,3,FALSE)))))))</f>
        <v>CHECKBOX</v>
      </c>
      <c r="D100" s="12">
        <f t="shared" si="5"/>
        <v>2</v>
      </c>
      <c r="G100" s="13"/>
      <c r="H100" s="14" t="str">
        <f>IF(LEN(A100)=5,"",IF(InputSPP!A101="","",VLOOKUP(VALUE(MID(A100,4,1)),Instructions!D$202:F$204,3,FALSE)))</f>
        <v>MTC2, MTC3</v>
      </c>
      <c r="I100" s="14" t="str">
        <f>IF(InputSPP!A101="","",IF(LEN(A100)&lt;6,"",IF(H100="MTC1",VLOOKUP(MID(A100,6,4),Instructions!H$202:I$223,2,FALSE),IF(H100="MTC2, MTC3",VLOOKUP(MID(A100,6,4),Instructions!M$202:P$217,2,FALSE),IF(H100="MTC4",VLOOKUP(MID(A100,6,4),Instructions!R$202:U$208,2,FALSE),"iets anders")))))</f>
        <v>DECT5</v>
      </c>
      <c r="J100" s="15" t="b">
        <f t="shared" ca="1" si="6"/>
        <v>0</v>
      </c>
      <c r="K100" s="13" t="b">
        <f t="shared" ca="1" si="7"/>
        <v>0</v>
      </c>
      <c r="L100" s="16">
        <f>IF(InputSPP!A101="","",IF(InputSPP!D101="",38626,InputSPP!D101))</f>
        <v>38626</v>
      </c>
      <c r="M100" s="16">
        <f>IF(InputSPP!A101="","",IF(InputSPP!E101="",73050,InputSPP!E101))</f>
        <v>73050</v>
      </c>
      <c r="N100" s="13" t="str">
        <f>IF(InputSPP!A101="","",InputSPP!C101)</f>
        <v>Pas droit à l’aide sociale parce que citoyen de l’Union en qualité de chercheur d’emploi ou membre de sa famille (art. 57quinquies)</v>
      </c>
      <c r="O100" s="13" t="str">
        <f>IF(InputSPP!A101="","",InputSPP!B101)</f>
        <v>Geen recht op maatschappelijke dienstverlening, want Unieburger in hoedanigheid van werkzoekende of familielid (art. 57quinquies)</v>
      </c>
    </row>
    <row r="101" spans="1:15" x14ac:dyDescent="0.3">
      <c r="A101" s="11" t="str">
        <f>IF(InputSPP!A102="","",CONCATENATE("MOT",TRIM(InputSPP!A102)))</f>
        <v>MOT2.1.1.5.</v>
      </c>
      <c r="B101" s="12" t="str">
        <f>IF(I101="","",IF(B100="","TITLE",IF((LEN(A101)-LEN(SUBSTITUTE(A101,".","")))&lt;(LEN(A102)-LEN(SUBSTITUTE(A102,".",""))),IF(C101=TRUE,"RADIO","TITLE"),IF(H101="MTC1",VLOOKUP(MID(A101,6,4),Instructions!H$202:J$223,3,FALSE),IF(H101="MTC2, MTC3",VLOOKUP(MID(A101,6,4),Instructions!M$202:P$217,3,FALSE),IF(H101="MTC4",VLOOKUP(MID(A101,6,4),Instructions!R$202:U$208,3,FALSE)))))))</f>
        <v>CHECKBOX</v>
      </c>
      <c r="D101" s="12">
        <f t="shared" si="5"/>
        <v>2</v>
      </c>
      <c r="G101" s="13"/>
      <c r="H101" s="14" t="str">
        <f>IF(LEN(A101)=5,"",IF(InputSPP!A102="","",VLOOKUP(VALUE(MID(A101,4,1)),Instructions!D$202:F$204,3,FALSE)))</f>
        <v>MTC2, MTC3</v>
      </c>
      <c r="I101" s="14" t="str">
        <f>IF(InputSPP!A102="","",IF(LEN(A101)&lt;6,"",IF(H101="MTC1",VLOOKUP(MID(A101,6,4),Instructions!H$202:I$223,2,FALSE),IF(H101="MTC2, MTC3",VLOOKUP(MID(A101,6,4),Instructions!M$202:P$217,2,FALSE),IF(H101="MTC4",VLOOKUP(MID(A101,6,4),Instructions!R$202:U$208,2,FALSE),"iets anders")))))</f>
        <v>DECT5</v>
      </c>
      <c r="J101" s="15" t="b">
        <f t="shared" ca="1" si="6"/>
        <v>0</v>
      </c>
      <c r="K101" s="13" t="b">
        <f t="shared" ca="1" si="7"/>
        <v>0</v>
      </c>
      <c r="L101" s="16">
        <f>IF(InputSPP!A102="","",IF(InputSPP!D102="",38626,InputSPP!D102))</f>
        <v>38626</v>
      </c>
      <c r="M101" s="16">
        <f>IF(InputSPP!A102="","",IF(InputSPP!E102="",73050,InputSPP!E102))</f>
        <v>73050</v>
      </c>
      <c r="N101" s="13" t="str">
        <f>IF(InputSPP!A102="","",InputSPP!C102)</f>
        <v>Pas droit à l’aide sociale parce que citoyen de l’Union en qualité d’étudiant ou personne qui dispose de ressources suffisantes ou membre de sa famille pendant les 3 premiers mois de séjour (art. 57quinquies)</v>
      </c>
      <c r="O101" s="13" t="str">
        <f>IF(InputSPP!A102="","",InputSPP!B102)</f>
        <v>Geen recht op maatschappelijke dienstverlening, want Unieburger in hoedanigheid van student of persoon die over voldoende bestaansmiddelen beschikt of familielid gedurende de eerste drie maanden van het verblijf (art. 57quinquies)</v>
      </c>
    </row>
    <row r="102" spans="1:15" x14ac:dyDescent="0.3">
      <c r="A102" s="11" t="str">
        <f>IF(InputSPP!A103="","",CONCATENATE("MOT",TRIM(InputSPP!A103)))</f>
        <v>MOT2.1.1.6.</v>
      </c>
      <c r="B102" s="12" t="str">
        <f>IF(I102="","",IF(B101="","TITLE",IF((LEN(A102)-LEN(SUBSTITUTE(A102,".","")))&lt;(LEN(A103)-LEN(SUBSTITUTE(A103,".",""))),IF(C102=TRUE,"RADIO","TITLE"),IF(H102="MTC1",VLOOKUP(MID(A102,6,4),Instructions!H$202:J$223,3,FALSE),IF(H102="MTC2, MTC3",VLOOKUP(MID(A102,6,4),Instructions!M$202:P$217,3,FALSE),IF(H102="MTC4",VLOOKUP(MID(A102,6,4),Instructions!R$202:U$208,3,FALSE)))))))</f>
        <v>CHECKBOX</v>
      </c>
      <c r="D102" s="12">
        <f t="shared" si="5"/>
        <v>2</v>
      </c>
      <c r="G102" s="13"/>
      <c r="H102" s="14" t="str">
        <f>IF(LEN(A102)=5,"",IF(InputSPP!A103="","",VLOOKUP(VALUE(MID(A102,4,1)),Instructions!D$202:F$204,3,FALSE)))</f>
        <v>MTC2, MTC3</v>
      </c>
      <c r="I102" s="14" t="str">
        <f>IF(InputSPP!A103="","",IF(LEN(A102)&lt;6,"",IF(H102="MTC1",VLOOKUP(MID(A102,6,4),Instructions!H$202:I$223,2,FALSE),IF(H102="MTC2, MTC3",VLOOKUP(MID(A102,6,4),Instructions!M$202:P$217,2,FALSE),IF(H102="MTC4",VLOOKUP(MID(A102,6,4),Instructions!R$202:U$208,2,FALSE),"iets anders")))))</f>
        <v>DECT5</v>
      </c>
      <c r="J102" s="15" t="b">
        <f t="shared" ca="1" si="6"/>
        <v>0</v>
      </c>
      <c r="K102" s="13" t="b">
        <f t="shared" ca="1" si="7"/>
        <v>0</v>
      </c>
      <c r="L102" s="16">
        <f>IF(InputSPP!A103="","",IF(InputSPP!D103="",38626,InputSPP!D103))</f>
        <v>38626</v>
      </c>
      <c r="M102" s="16">
        <f>IF(InputSPP!A103="","",IF(InputSPP!E103="",73050,InputSPP!E103))</f>
        <v>42929</v>
      </c>
      <c r="N102" s="13" t="str">
        <f>IF(InputSPP!A103="","",InputSPP!C103)</f>
        <v>Pas droit à l'aide sociale  parce que un étranger autorisé au séjour sur la base de l'article 9bis de la loi du 15 décembre 1980 en raison d'un permis de travail B ou d'une carte professionnelle et qui a un droit de séjour pour une durée limitée (carte A) (art. 57sexies)</v>
      </c>
      <c r="O102" s="13" t="str">
        <f>IF(InputSPP!A103="","",InputSPP!B103)</f>
        <v>Geen recht op maatschappelijke dienstverlening, want vreemdeling die gemachtigd werd tot een verblijf op basis van artikel 9bis van de wet van 15 december 1980 omwille van een arbeidskaart B of een beroepskaart en die een verblijfsrecht voor een bepaalde duur heeft (A-kaart) (art. 57sexies)</v>
      </c>
    </row>
    <row r="103" spans="1:15" x14ac:dyDescent="0.3">
      <c r="A103" s="11" t="str">
        <f>IF(InputSPP!A104="","",CONCATENATE("MOT",TRIM(InputSPP!A104)))</f>
        <v>MOT2.1.2.</v>
      </c>
      <c r="B103" s="12" t="str">
        <f>IF(I103="","",IF(B102="","TITLE",IF((LEN(A103)-LEN(SUBSTITUTE(A103,".","")))&lt;(LEN(A104)-LEN(SUBSTITUTE(A104,".",""))),IF(C103=TRUE,"RADIO","TITLE"),IF(H103="MTC1",VLOOKUP(MID(A103,6,4),Instructions!H$202:J$223,3,FALSE),IF(H103="MTC2, MTC3",VLOOKUP(MID(A103,6,4),Instructions!M$202:P$217,3,FALSE),IF(H103="MTC4",VLOOKUP(MID(A103,6,4),Instructions!R$202:U$208,3,FALSE)))))))</f>
        <v>CHECKBOX</v>
      </c>
      <c r="D103" s="12">
        <f t="shared" si="5"/>
        <v>1</v>
      </c>
      <c r="G103" s="13"/>
      <c r="H103" s="14" t="str">
        <f>IF(LEN(A103)=5,"",IF(InputSPP!A104="","",VLOOKUP(VALUE(MID(A103,4,1)),Instructions!D$202:F$204,3,FALSE)))</f>
        <v>MTC2, MTC3</v>
      </c>
      <c r="I103" s="14" t="str">
        <f>IF(InputSPP!A104="","",IF(LEN(A103)&lt;6,"",IF(H103="MTC1",VLOOKUP(MID(A103,6,4),Instructions!H$202:I$223,2,FALSE),IF(H103="MTC2, MTC3",VLOOKUP(MID(A103,6,4),Instructions!M$202:P$217,2,FALSE),IF(H103="MTC4",VLOOKUP(MID(A103,6,4),Instructions!R$202:U$208,2,FALSE),"iets anders")))))</f>
        <v>DECT5</v>
      </c>
      <c r="J103" s="15" t="b">
        <f t="shared" ca="1" si="6"/>
        <v>0</v>
      </c>
      <c r="K103" s="13" t="b">
        <f t="shared" ca="1" si="7"/>
        <v>0</v>
      </c>
      <c r="L103" s="16">
        <f>IF(InputSPP!A104="","",IF(InputSPP!D104="",38626,InputSPP!D104))</f>
        <v>38626</v>
      </c>
      <c r="M103" s="16">
        <f>IF(InputSPP!A104="","",IF(InputSPP!E104="",73050,InputSPP!E104))</f>
        <v>73050</v>
      </c>
      <c r="N103" s="13" t="str">
        <f>IF(InputSPP!A104="","",InputSPP!C104)</f>
        <v>Pas droit à l'intégration sociale, parce que pas assez d’information concernant les conditions d’octroi à cause de la non-collaboration de l’intéressé (art. 60, § 1, al. 2)</v>
      </c>
      <c r="O103" s="13" t="str">
        <f>IF(InputSPP!A104="","",InputSPP!B104)</f>
        <v>Geen recht op maatschappelijke dienstverlening, want onvoldoende informatie inzake de toekenningsvoorwaarden ten gevolge van het gebrek aan medewerking van betrokkene (art. 60, § 1, lid 2)</v>
      </c>
    </row>
    <row r="104" spans="1:15" x14ac:dyDescent="0.3">
      <c r="A104" s="11" t="str">
        <f>IF(InputSPP!A105="","",CONCATENATE("MOT",TRIM(InputSPP!A105)))</f>
        <v>MOT2.1.3.</v>
      </c>
      <c r="B104" s="12" t="str">
        <f>IF(I104="","",IF(B103="","TITLE",IF((LEN(A104)-LEN(SUBSTITUTE(A104,".","")))&lt;(LEN(A105)-LEN(SUBSTITUTE(A105,".",""))),IF(C104=TRUE,"RADIO","TITLE"),IF(H104="MTC1",VLOOKUP(MID(A104,6,4),Instructions!H$202:J$223,3,FALSE),IF(H104="MTC2, MTC3",VLOOKUP(MID(A104,6,4),Instructions!M$202:P$217,3,FALSE),IF(H104="MTC4",VLOOKUP(MID(A104,6,4),Instructions!R$202:U$208,3,FALSE)))))))</f>
        <v>CHECKBOX</v>
      </c>
      <c r="D104" s="12">
        <f t="shared" si="5"/>
        <v>1</v>
      </c>
      <c r="G104" s="13"/>
      <c r="H104" s="14" t="str">
        <f>IF(LEN(A104)=5,"",IF(InputSPP!A105="","",VLOOKUP(VALUE(MID(A104,4,1)),Instructions!D$202:F$204,3,FALSE)))</f>
        <v>MTC2, MTC3</v>
      </c>
      <c r="I104" s="14" t="str">
        <f>IF(InputSPP!A105="","",IF(LEN(A104)&lt;6,"",IF(H104="MTC1",VLOOKUP(MID(A104,6,4),Instructions!H$202:I$223,2,FALSE),IF(H104="MTC2, MTC3",VLOOKUP(MID(A104,6,4),Instructions!M$202:P$217,2,FALSE),IF(H104="MTC4",VLOOKUP(MID(A104,6,4),Instructions!R$202:U$208,2,FALSE),"iets anders")))))</f>
        <v>DECT5</v>
      </c>
      <c r="J104" s="15" t="b">
        <f t="shared" ca="1" si="6"/>
        <v>0</v>
      </c>
      <c r="K104" s="13" t="b">
        <f t="shared" ca="1" si="7"/>
        <v>0</v>
      </c>
      <c r="L104" s="16">
        <f>IF(InputSPP!A105="","",IF(InputSPP!D105="",38626,InputSPP!D105))</f>
        <v>38626</v>
      </c>
      <c r="M104" s="16">
        <f>IF(InputSPP!A105="","",IF(InputSPP!E105="",73050,InputSPP!E105))</f>
        <v>73050</v>
      </c>
      <c r="N104" s="13" t="str">
        <f>IF(InputSPP!A105="","",InputSPP!C105)</f>
        <v>Pas droit à l’aide demandée, parce que l’intéressé a annulé sa demande d’aide</v>
      </c>
      <c r="O104" s="13" t="str">
        <f>IF(InputSPP!A105="","",InputSPP!B105)</f>
        <v>Geen recht op de gevraagde steun, want betrokkene heeft zijn steunaanvraag ingetrokken</v>
      </c>
    </row>
    <row r="105" spans="1:15" x14ac:dyDescent="0.3">
      <c r="A105" s="11" t="str">
        <f>IF(InputSPP!A106="","",CONCATENATE("MOT",TRIM(InputSPP!A106)))</f>
        <v/>
      </c>
      <c r="B105" s="12" t="str">
        <f>IF(I105="","",IF(B104="","TITLE",IF((LEN(A105)-LEN(SUBSTITUTE(A105,".","")))&lt;(LEN(A106)-LEN(SUBSTITUTE(A106,".",""))),IF(C105=TRUE,"RADIO","TITLE"),IF(H105="MTC1",VLOOKUP(MID(A105,6,4),Instructions!H$202:J$223,3,FALSE),IF(H105="MTC2, MTC3",VLOOKUP(MID(A105,6,4),Instructions!M$202:P$217,3,FALSE),IF(H105="MTC4",VLOOKUP(MID(A105,6,4),Instructions!R$202:U$208,3,FALSE)))))))</f>
        <v/>
      </c>
      <c r="D105" s="12" t="str">
        <f t="shared" si="5"/>
        <v/>
      </c>
      <c r="G105" s="13"/>
      <c r="H105" s="14" t="str">
        <f>IF(LEN(A105)=5,"",IF(InputSPP!A106="","",VLOOKUP(VALUE(MID(A105,4,1)),Instructions!D$202:F$204,3,FALSE)))</f>
        <v/>
      </c>
      <c r="I105" s="14" t="str">
        <f>IF(InputSPP!A106="","",IF(LEN(A105)&lt;6,"",IF(H105="MTC1",VLOOKUP(MID(A105,6,4),Instructions!H$202:I$223,2,FALSE),IF(H105="MTC2, MTC3",VLOOKUP(MID(A105,6,4),Instructions!M$202:P$217,2,FALSE),IF(H105="MTC4",VLOOKUP(MID(A105,6,4),Instructions!R$202:U$208,2,FALSE),"iets anders")))))</f>
        <v/>
      </c>
      <c r="J105" s="15" t="str">
        <f t="shared" ca="1" si="6"/>
        <v/>
      </c>
      <c r="K105" s="13" t="str">
        <f t="shared" ca="1" si="7"/>
        <v/>
      </c>
      <c r="L105" s="16" t="str">
        <f>IF(InputSPP!A106="","",IF(InputSPP!D106="",38626,InputSPP!D106))</f>
        <v/>
      </c>
      <c r="M105" s="16" t="str">
        <f>IF(InputSPP!A106="","",IF(InputSPP!E106="",73050,InputSPP!E106))</f>
        <v/>
      </c>
      <c r="N105" s="13" t="str">
        <f>IF(InputSPP!A106="","",InputSPP!C106)</f>
        <v/>
      </c>
      <c r="O105" s="13" t="str">
        <f>IF(InputSPP!A106="","",InputSPP!B106)</f>
        <v/>
      </c>
    </row>
    <row r="106" spans="1:15" x14ac:dyDescent="0.3">
      <c r="A106" s="11" t="str">
        <f>IF(InputSPP!A107="","",CONCATENATE("MOT",TRIM(InputSPP!A107)))</f>
        <v>MOT2.2.</v>
      </c>
      <c r="B106" s="12" t="str">
        <f>IF(I106="","",IF(B105="","TITLE",IF((LEN(A106)-LEN(SUBSTITUTE(A106,".","")))&lt;(LEN(A107)-LEN(SUBSTITUTE(A107,".",""))),IF(C106=TRUE,"RADIO","TITLE"),IF(H106="MTC1",VLOOKUP(MID(A106,6,4),Instructions!H$202:J$223,3,FALSE),IF(H106="MTC2, MTC3",VLOOKUP(MID(A106,6,4),Instructions!M$202:P$217,3,FALSE),IF(H106="MTC4",VLOOKUP(MID(A106,6,4),Instructions!R$202:U$208,3,FALSE)))))))</f>
        <v>TITLE</v>
      </c>
      <c r="D106" s="12">
        <f t="shared" si="5"/>
        <v>0</v>
      </c>
      <c r="G106" s="13"/>
      <c r="H106" s="14" t="str">
        <f>IF(LEN(A106)=5,"",IF(InputSPP!A107="","",VLOOKUP(VALUE(MID(A106,4,1)),Instructions!D$202:F$204,3,FALSE)))</f>
        <v>MTC2, MTC3</v>
      </c>
      <c r="I106" s="14" t="str">
        <f>IF(InputSPP!A107="","",IF(LEN(A106)&lt;6,"",IF(H106="MTC1",VLOOKUP(MID(A106,6,4),Instructions!H$202:I$223,2,FALSE),IF(H106="MTC2, MTC3",VLOOKUP(MID(A106,6,4),Instructions!M$202:P$217,2,FALSE),IF(H106="MTC4",VLOOKUP(MID(A106,6,4),Instructions!R$202:U$208,2,FALSE),"iets anders")))))</f>
        <v>DECT1, DECT3</v>
      </c>
      <c r="J106" s="15" t="b">
        <f t="shared" ca="1" si="6"/>
        <v>0</v>
      </c>
      <c r="K106" s="13" t="b">
        <f t="shared" ca="1" si="7"/>
        <v>0</v>
      </c>
      <c r="L106" s="16">
        <f>IF(InputSPP!A107="","",IF(InputSPP!D107="",38626,InputSPP!D107))</f>
        <v>38626</v>
      </c>
      <c r="M106" s="16">
        <f>IF(InputSPP!A107="","",IF(InputSPP!E107="",73050,InputSPP!E107))</f>
        <v>73050</v>
      </c>
      <c r="N106" s="13" t="str">
        <f>IF(InputSPP!A107="","",InputSPP!C107)</f>
        <v>La décision d’octroi</v>
      </c>
      <c r="O106" s="13" t="str">
        <f>IF(InputSPP!A107="","",InputSPP!B107)</f>
        <v>De beslissing tot toekenning</v>
      </c>
    </row>
    <row r="107" spans="1:15" x14ac:dyDescent="0.3">
      <c r="A107" s="11" t="str">
        <f>IF(InputSPP!A108="","",CONCATENATE("MOT",TRIM(InputSPP!A108)))</f>
        <v>MOT2.2.1.</v>
      </c>
      <c r="B107" s="12" t="str">
        <f>IF(I107="","",IF(B106="","TITLE",IF((LEN(A107)-LEN(SUBSTITUTE(A107,".","")))&lt;(LEN(A108)-LEN(SUBSTITUTE(A108,".",""))),IF(C107=TRUE,"RADIO","TITLE"),IF(H107="MTC1",VLOOKUP(MID(A107,6,4),Instructions!H$202:J$223,3,FALSE),IF(H107="MTC2, MTC3",VLOOKUP(MID(A107,6,4),Instructions!M$202:P$217,3,FALSE),IF(H107="MTC4",VLOOKUP(MID(A107,6,4),Instructions!R$202:U$208,3,FALSE)))))))</f>
        <v>TITLE</v>
      </c>
      <c r="D107" s="12">
        <f t="shared" si="5"/>
        <v>1</v>
      </c>
      <c r="G107" s="13"/>
      <c r="H107" s="14" t="str">
        <f>IF(LEN(A107)=5,"",IF(InputSPP!A108="","",VLOOKUP(VALUE(MID(A107,4,1)),Instructions!D$202:F$204,3,FALSE)))</f>
        <v>MTC2, MTC3</v>
      </c>
      <c r="I107" s="14" t="str">
        <f>IF(InputSPP!A108="","",IF(LEN(A107)&lt;6,"",IF(H107="MTC1",VLOOKUP(MID(A107,6,4),Instructions!H$202:I$223,2,FALSE),IF(H107="MTC2, MTC3",VLOOKUP(MID(A107,6,4),Instructions!M$202:P$217,2,FALSE),IF(H107="MTC4",VLOOKUP(MID(A107,6,4),Instructions!R$202:U$208,2,FALSE),"iets anders")))))</f>
        <v>DECT1, DECT3</v>
      </c>
      <c r="J107" s="15" t="b">
        <f t="shared" ca="1" si="6"/>
        <v>0</v>
      </c>
      <c r="K107" s="13" t="b">
        <f t="shared" ca="1" si="7"/>
        <v>0</v>
      </c>
      <c r="L107" s="16">
        <f>IF(InputSPP!A108="","",IF(InputSPP!D108="",38626,InputSPP!D108))</f>
        <v>38626</v>
      </c>
      <c r="M107" s="16">
        <f>IF(InputSPP!A108="","",IF(InputSPP!E108="",73050,InputSPP!E108))</f>
        <v>73050</v>
      </c>
      <c r="N107" s="13" t="str">
        <f>IF(InputSPP!A108="","",InputSPP!C108)</f>
        <v>Droit à l’aide médicale urgente</v>
      </c>
      <c r="O107" s="13" t="str">
        <f>IF(InputSPP!A108="","",InputSPP!B108)</f>
        <v>Recht op dringende medische hulp</v>
      </c>
    </row>
    <row r="108" spans="1:15" x14ac:dyDescent="0.3">
      <c r="A108" s="11" t="str">
        <f>IF(InputSPP!A109="","",CONCATENATE("MOT",TRIM(InputSPP!A109)))</f>
        <v>MOT2.2.1.1.</v>
      </c>
      <c r="B108" s="12" t="str">
        <f>IF(I108="","",IF(B107="","TITLE",IF((LEN(A108)-LEN(SUBSTITUTE(A108,".","")))&lt;(LEN(A109)-LEN(SUBSTITUTE(A109,".",""))),IF(C108=TRUE,"RADIO","TITLE"),IF(H108="MTC1",VLOOKUP(MID(A108,6,4),Instructions!H$202:J$223,3,FALSE),IF(H108="MTC2, MTC3",VLOOKUP(MID(A108,6,4),Instructions!M$202:P$217,3,FALSE),IF(H108="MTC4",VLOOKUP(MID(A108,6,4),Instructions!R$202:U$208,3,FALSE)))))))</f>
        <v>RADIO</v>
      </c>
      <c r="D108" s="12">
        <f t="shared" si="5"/>
        <v>2</v>
      </c>
      <c r="G108" s="13"/>
      <c r="H108" s="14" t="str">
        <f>IF(LEN(A108)=5,"",IF(InputSPP!A109="","",VLOOKUP(VALUE(MID(A108,4,1)),Instructions!D$202:F$204,3,FALSE)))</f>
        <v>MTC2, MTC3</v>
      </c>
      <c r="I108" s="14" t="str">
        <f>IF(InputSPP!A109="","",IF(LEN(A108)&lt;6,"",IF(H108="MTC1",VLOOKUP(MID(A108,6,4),Instructions!H$202:I$223,2,FALSE),IF(H108="MTC2, MTC3",VLOOKUP(MID(A108,6,4),Instructions!M$202:P$217,2,FALSE),IF(H108="MTC4",VLOOKUP(MID(A108,6,4),Instructions!R$202:U$208,2,FALSE),"iets anders")))))</f>
        <v>DECT1, DECT3</v>
      </c>
      <c r="J108" s="15" t="b">
        <f t="shared" ca="1" si="6"/>
        <v>0</v>
      </c>
      <c r="K108" s="13" t="b">
        <f t="shared" ca="1" si="7"/>
        <v>0</v>
      </c>
      <c r="L108" s="16">
        <f>IF(InputSPP!A109="","",IF(InputSPP!D109="",38626,InputSPP!D109))</f>
        <v>38626</v>
      </c>
      <c r="M108" s="16">
        <f>IF(InputSPP!A109="","",IF(InputSPP!E109="",73050,InputSPP!E109))</f>
        <v>73050</v>
      </c>
      <c r="N108" s="13" t="str">
        <f>IF(InputSPP!A109="","",InputSPP!C109)</f>
        <v>Droit à l'aide médicale urgente, parce que la personne est en séjour  illégal (art. 57, § 2, al. 1, 1°)</v>
      </c>
      <c r="O108" s="13" t="str">
        <f>IF(InputSPP!A109="","",InputSPP!B109)</f>
        <v>Recht op dringende medische hulp, want illegaal (art. 57, § 2, lid 1, 1°)</v>
      </c>
    </row>
    <row r="109" spans="1:15" x14ac:dyDescent="0.3">
      <c r="A109" s="11" t="str">
        <f>IF(InputSPP!A110="","",CONCATENATE("MOT",TRIM(InputSPP!A110)))</f>
        <v>MOT2.2.1.2.</v>
      </c>
      <c r="B109" s="12" t="str">
        <f>IF(I109="","",IF(B108="","TITLE",IF((LEN(A109)-LEN(SUBSTITUTE(A109,".","")))&lt;(LEN(A110)-LEN(SUBSTITUTE(A110,".",""))),IF(C109=TRUE,"RADIO","TITLE"),IF(H109="MTC1",VLOOKUP(MID(A109,6,4),Instructions!H$202:J$223,3,FALSE),IF(H109="MTC2, MTC3",VLOOKUP(MID(A109,6,4),Instructions!M$202:P$217,3,FALSE),IF(H109="MTC4",VLOOKUP(MID(A109,6,4),Instructions!R$202:U$208,3,FALSE)))))))</f>
        <v>RADIO</v>
      </c>
      <c r="D109" s="12">
        <f t="shared" si="5"/>
        <v>2</v>
      </c>
      <c r="G109" s="13"/>
      <c r="H109" s="14" t="str">
        <f>IF(LEN(A109)=5,"",IF(InputSPP!A110="","",VLOOKUP(VALUE(MID(A109,4,1)),Instructions!D$202:F$204,3,FALSE)))</f>
        <v>MTC2, MTC3</v>
      </c>
      <c r="I109" s="14" t="str">
        <f>IF(InputSPP!A110="","",IF(LEN(A109)&lt;6,"",IF(H109="MTC1",VLOOKUP(MID(A109,6,4),Instructions!H$202:I$223,2,FALSE),IF(H109="MTC2, MTC3",VLOOKUP(MID(A109,6,4),Instructions!M$202:P$217,2,FALSE),IF(H109="MTC4",VLOOKUP(MID(A109,6,4),Instructions!R$202:U$208,2,FALSE),"iets anders")))))</f>
        <v>DECT1, DECT3</v>
      </c>
      <c r="J109" s="15" t="b">
        <f t="shared" ca="1" si="6"/>
        <v>0</v>
      </c>
      <c r="K109" s="13" t="b">
        <f t="shared" ca="1" si="7"/>
        <v>0</v>
      </c>
      <c r="L109" s="16">
        <f>IF(InputSPP!A110="","",IF(InputSPP!D110="",38626,InputSPP!D110))</f>
        <v>38626</v>
      </c>
      <c r="M109" s="16">
        <f>IF(InputSPP!A110="","",IF(InputSPP!E110="",73050,InputSPP!E110))</f>
        <v>73050</v>
      </c>
      <c r="N109" s="13" t="str">
        <f>IF(InputSPP!A110="","",InputSPP!C110)</f>
        <v>Droit à l'aide médicale urgente, parce que citoyen de l’Union en qualité de chercheur d’emploi ou membre de sa famille (art. 57quinquies)</v>
      </c>
      <c r="O109" s="13" t="str">
        <f>IF(InputSPP!A110="","",InputSPP!B110)</f>
        <v>Recht op dringende medische hulp want Unieburger in hoedanigheid van werkzoekende of familielid (art. 57quinquies)</v>
      </c>
    </row>
    <row r="110" spans="1:15" x14ac:dyDescent="0.3">
      <c r="A110" s="11" t="str">
        <f>IF(InputSPP!A111="","",CONCATENATE("MOT",TRIM(InputSPP!A111)))</f>
        <v>MOT2.2.1.3.</v>
      </c>
      <c r="B110" s="12" t="str">
        <f>IF(I110="","",IF(B109="","TITLE",IF((LEN(A110)-LEN(SUBSTITUTE(A110,".","")))&lt;(LEN(A111)-LEN(SUBSTITUTE(A111,".",""))),IF(C110=TRUE,"RADIO","TITLE"),IF(H110="MTC1",VLOOKUP(MID(A110,6,4),Instructions!H$202:J$223,3,FALSE),IF(H110="MTC2, MTC3",VLOOKUP(MID(A110,6,4),Instructions!M$202:P$217,3,FALSE),IF(H110="MTC4",VLOOKUP(MID(A110,6,4),Instructions!R$202:U$208,3,FALSE)))))))</f>
        <v>RADIO</v>
      </c>
      <c r="D110" s="12">
        <f t="shared" si="5"/>
        <v>2</v>
      </c>
      <c r="G110" s="13"/>
      <c r="H110" s="14" t="str">
        <f>IF(LEN(A110)=5,"",IF(InputSPP!A111="","",VLOOKUP(VALUE(MID(A110,4,1)),Instructions!D$202:F$204,3,FALSE)))</f>
        <v>MTC2, MTC3</v>
      </c>
      <c r="I110" s="14" t="str">
        <f>IF(InputSPP!A111="","",IF(LEN(A110)&lt;6,"",IF(H110="MTC1",VLOOKUP(MID(A110,6,4),Instructions!H$202:I$223,2,FALSE),IF(H110="MTC2, MTC3",VLOOKUP(MID(A110,6,4),Instructions!M$202:P$217,2,FALSE),IF(H110="MTC4",VLOOKUP(MID(A110,6,4),Instructions!R$202:U$208,2,FALSE),"iets anders")))))</f>
        <v>DECT1, DECT3</v>
      </c>
      <c r="J110" s="15" t="b">
        <f t="shared" ca="1" si="6"/>
        <v>0</v>
      </c>
      <c r="K110" s="13" t="b">
        <f t="shared" ca="1" si="7"/>
        <v>0</v>
      </c>
      <c r="L110" s="16">
        <f>IF(InputSPP!A111="","",IF(InputSPP!D111="",38626,InputSPP!D111))</f>
        <v>38626</v>
      </c>
      <c r="M110" s="16">
        <f>IF(InputSPP!A111="","",IF(InputSPP!E111="",73050,InputSPP!E111))</f>
        <v>73050</v>
      </c>
      <c r="N110" s="13" t="str">
        <f>IF(InputSPP!A111="","",InputSPP!C111)</f>
        <v>Droit à l'aide médicale urgente, parce que citoyen de l’Union en qualité d’étudiant ou personne qui dispose de ressources suffisantes ou membre de sa famille pendant les 3 premiers mois de séjour (art. 57quinquies)</v>
      </c>
      <c r="O110" s="13" t="str">
        <f>IF(InputSPP!A111="","",InputSPP!B111)</f>
        <v>Recht op dringende medische hulp want Unieburger in hoedanigheid van student of persoon die over voldoende bestaansmiddelen beschikt of familielid gedurende de eerste drie maanden van het verblijf (art. 57quinquies)</v>
      </c>
    </row>
    <row r="111" spans="1:15" x14ac:dyDescent="0.3">
      <c r="A111" s="11" t="str">
        <f>IF(InputSPP!A112="","",CONCATENATE("MOT",TRIM(InputSPP!A112)))</f>
        <v>MOT2.2.2.</v>
      </c>
      <c r="B111" s="12" t="str">
        <f>IF(I111="","",IF(B110="","TITLE",IF((LEN(A111)-LEN(SUBSTITUTE(A111,".","")))&lt;(LEN(A112)-LEN(SUBSTITUTE(A112,".",""))),IF(C111=TRUE,"RADIO","TITLE"),IF(H111="MTC1",VLOOKUP(MID(A111,6,4),Instructions!H$202:J$223,3,FALSE),IF(H111="MTC2, MTC3",VLOOKUP(MID(A111,6,4),Instructions!M$202:P$217,3,FALSE),IF(H111="MTC4",VLOOKUP(MID(A111,6,4),Instructions!R$202:U$208,3,FALSE)))))))</f>
        <v>RADIO</v>
      </c>
      <c r="D111" s="12">
        <f t="shared" si="5"/>
        <v>1</v>
      </c>
      <c r="G111" s="13"/>
      <c r="H111" s="14" t="str">
        <f>IF(LEN(A111)=5,"",IF(InputSPP!A112="","",VLOOKUP(VALUE(MID(A111,4,1)),Instructions!D$202:F$204,3,FALSE)))</f>
        <v>MTC2, MTC3</v>
      </c>
      <c r="I111" s="14" t="str">
        <f>IF(InputSPP!A112="","",IF(LEN(A111)&lt;6,"",IF(H111="MTC1",VLOOKUP(MID(A111,6,4),Instructions!H$202:I$223,2,FALSE),IF(H111="MTC2, MTC3",VLOOKUP(MID(A111,6,4),Instructions!M$202:P$217,2,FALSE),IF(H111="MTC4",VLOOKUP(MID(A111,6,4),Instructions!R$202:U$208,2,FALSE),"iets anders")))))</f>
        <v>DECT1, DECT3</v>
      </c>
      <c r="J111" s="15" t="b">
        <f t="shared" ca="1" si="6"/>
        <v>0</v>
      </c>
      <c r="K111" s="13" t="b">
        <f t="shared" ca="1" si="7"/>
        <v>0</v>
      </c>
      <c r="L111" s="16">
        <f>IF(InputSPP!A112="","",IF(InputSPP!D112="",38626,InputSPP!D112))</f>
        <v>38626</v>
      </c>
      <c r="M111" s="16">
        <f>IF(InputSPP!A112="","",IF(InputSPP!E112="",73050,InputSPP!E112))</f>
        <v>73050</v>
      </c>
      <c r="N111" s="13" t="str">
        <f>IF(InputSPP!A112="","",InputSPP!C112)</f>
        <v>Droit à l’aide sociale, parce que toutes les conditions d’octroi sont remplies</v>
      </c>
      <c r="O111" s="13" t="str">
        <f>IF(InputSPP!A112="","",InputSPP!B112)</f>
        <v>Recht op maatschappelijke dienstverlening, want voldaan aan alle toekenningsvoorwaarden</v>
      </c>
    </row>
    <row r="112" spans="1:15" x14ac:dyDescent="0.3">
      <c r="A112" s="11" t="str">
        <f>IF(InputSPP!A113="","",CONCATENATE("MOT",TRIM(InputSPP!A113)))</f>
        <v/>
      </c>
      <c r="B112" s="12" t="str">
        <f>IF(I112="","",IF(B111="","TITLE",IF((LEN(A112)-LEN(SUBSTITUTE(A112,".","")))&lt;(LEN(A113)-LEN(SUBSTITUTE(A113,".",""))),IF(C112=TRUE,"RADIO","TITLE"),IF(H112="MTC1",VLOOKUP(MID(A112,6,4),Instructions!H$202:J$223,3,FALSE),IF(H112="MTC2, MTC3",VLOOKUP(MID(A112,6,4),Instructions!M$202:P$217,3,FALSE),IF(H112="MTC4",VLOOKUP(MID(A112,6,4),Instructions!R$202:U$208,3,FALSE)))))))</f>
        <v/>
      </c>
      <c r="D112" s="12" t="str">
        <f t="shared" si="5"/>
        <v/>
      </c>
      <c r="G112" s="13"/>
      <c r="H112" s="14" t="str">
        <f>IF(LEN(A112)=5,"",IF(InputSPP!A113="","",VLOOKUP(VALUE(MID(A112,4,1)),Instructions!D$202:F$204,3,FALSE)))</f>
        <v/>
      </c>
      <c r="I112" s="14" t="str">
        <f>IF(InputSPP!A113="","",IF(LEN(A112)&lt;6,"",IF(H112="MTC1",VLOOKUP(MID(A112,6,4),Instructions!H$202:I$223,2,FALSE),IF(H112="MTC2, MTC3",VLOOKUP(MID(A112,6,4),Instructions!M$202:P$217,2,FALSE),IF(H112="MTC4",VLOOKUP(MID(A112,6,4),Instructions!R$202:U$208,2,FALSE),"iets anders")))))</f>
        <v/>
      </c>
      <c r="J112" s="15" t="str">
        <f t="shared" ca="1" si="6"/>
        <v/>
      </c>
      <c r="K112" s="13" t="str">
        <f t="shared" ca="1" si="7"/>
        <v/>
      </c>
      <c r="L112" s="16" t="str">
        <f>IF(InputSPP!A113="","",IF(InputSPP!D113="",38626,InputSPP!D113))</f>
        <v/>
      </c>
      <c r="M112" s="16" t="str">
        <f>IF(InputSPP!A113="","",IF(InputSPP!E113="",73050,InputSPP!E113))</f>
        <v/>
      </c>
      <c r="N112" s="13" t="str">
        <f>IF(InputSPP!A113="","",InputSPP!C113)</f>
        <v/>
      </c>
      <c r="O112" s="13" t="str">
        <f>IF(InputSPP!A113="","",InputSPP!B113)</f>
        <v/>
      </c>
    </row>
    <row r="113" spans="1:15" x14ac:dyDescent="0.3">
      <c r="A113" s="11" t="str">
        <f>IF(InputSPP!A114="","",CONCATENATE("MOT",TRIM(InputSPP!A114)))</f>
        <v>MOT2.3.</v>
      </c>
      <c r="B113" s="12" t="str">
        <f>IF(I113="","",IF(B112="","TITLE",IF((LEN(A113)-LEN(SUBSTITUTE(A113,".","")))&lt;(LEN(A114)-LEN(SUBSTITUTE(A114,".",""))),IF(C113=TRUE,"RADIO","TITLE"),IF(H113="MTC1",VLOOKUP(MID(A113,6,4),Instructions!H$202:J$223,3,FALSE),IF(H113="MTC2, MTC3",VLOOKUP(MID(A113,6,4),Instructions!M$202:P$217,3,FALSE),IF(H113="MTC4",VLOOKUP(MID(A113,6,4),Instructions!R$202:U$208,3,FALSE)))))))</f>
        <v>TITLE</v>
      </c>
      <c r="C113" s="12" t="str">
        <f t="shared" ref="C113:C130" si="8">IF(B112="TITLE",IF(LEN(A113)&lt;LEN(A114),TRUE,""),IF(LEN(A113)&lt;LEN(A112),IF(LEN(A113)&lt;LEN(A114),TRUE,""),""))</f>
        <v/>
      </c>
      <c r="D113" s="12">
        <f t="shared" si="5"/>
        <v>0</v>
      </c>
      <c r="G113" s="13"/>
      <c r="H113" s="14" t="str">
        <f>IF(LEN(A113)=5,"",IF(InputSPP!A114="","",VLOOKUP(VALUE(MID(A113,4,1)),Instructions!D$202:F$204,3,FALSE)))</f>
        <v>MTC2, MTC3</v>
      </c>
      <c r="I113" s="14" t="str">
        <f>IF(InputSPP!A114="","",IF(LEN(A113)&lt;6,"",IF(H113="MTC1",VLOOKUP(MID(A113,6,4),Instructions!H$202:I$223,2,FALSE),IF(H113="MTC2, MTC3",VLOOKUP(MID(A113,6,4),Instructions!M$202:P$217,2,FALSE),IF(H113="MTC4",VLOOKUP(MID(A113,6,4),Instructions!R$202:U$208,2,FALSE),"iets anders")))))</f>
        <v>FT04</v>
      </c>
      <c r="J113" s="15" t="b">
        <f t="shared" ca="1" si="6"/>
        <v>0</v>
      </c>
      <c r="K113" s="13" t="b">
        <f t="shared" ca="1" si="7"/>
        <v>0</v>
      </c>
      <c r="L113" s="16">
        <f>IF(InputSPP!A114="","",IF(InputSPP!D114="",38626,InputSPP!D114))</f>
        <v>38626</v>
      </c>
      <c r="M113" s="16">
        <f>IF(InputSPP!A114="","",IF(InputSPP!E114="",73050,InputSPP!E114))</f>
        <v>73050</v>
      </c>
      <c r="N113" s="13" t="str">
        <f>IF(InputSPP!A114="","",InputSPP!C114)</f>
        <v>La récupération</v>
      </c>
      <c r="O113" s="13" t="str">
        <f>IF(InputSPP!A114="","",InputSPP!B114)</f>
        <v>De terugvordering</v>
      </c>
    </row>
    <row r="114" spans="1:15" x14ac:dyDescent="0.3">
      <c r="A114" s="11" t="str">
        <f>IF(InputSPP!A115="","",CONCATENATE("MOT",TRIM(InputSPP!A115)))</f>
        <v>MOT2.3.1.</v>
      </c>
      <c r="B114" s="12" t="str">
        <f>IF(I114="","",IF(B113="","TITLE",IF((LEN(A114)-LEN(SUBSTITUTE(A114,".","")))&lt;(LEN(A115)-LEN(SUBSTITUTE(A115,".",""))),IF(C114=TRUE,"RADIO","TITLE"),IF(H114="MTC1",VLOOKUP(MID(A114,6,4),Instructions!H$202:J$223,3,FALSE),IF(H114="MTC2, MTC3",VLOOKUP(MID(A114,6,4),Instructions!M$202:P$217,3,FALSE),IF(H114="MTC4",VLOOKUP(MID(A114,6,4),Instructions!R$202:U$208,3,FALSE)))))))</f>
        <v>RADIO</v>
      </c>
      <c r="C114" s="12" t="b">
        <f t="shared" si="8"/>
        <v>1</v>
      </c>
      <c r="D114" s="12">
        <f t="shared" si="5"/>
        <v>0</v>
      </c>
      <c r="G114" s="13"/>
      <c r="H114" s="14" t="str">
        <f>IF(LEN(A114)=5,"",IF(InputSPP!A115="","",VLOOKUP(VALUE(MID(A114,4,1)),Instructions!D$202:F$204,3,FALSE)))</f>
        <v>MTC2, MTC3</v>
      </c>
      <c r="I114" s="14" t="str">
        <f>IF(InputSPP!A115="","",IF(LEN(A114)&lt;6,"",IF(H114="MTC1",VLOOKUP(MID(A114,6,4),Instructions!H$202:I$223,2,FALSE),IF(H114="MTC2, MTC3",VLOOKUP(MID(A114,6,4),Instructions!M$202:P$217,2,FALSE),IF(H114="MTC4",VLOOKUP(MID(A114,6,4),Instructions!R$202:U$208,2,FALSE),"iets anders")))))</f>
        <v>FT04</v>
      </c>
      <c r="J114" s="15" t="b">
        <f t="shared" ca="1" si="6"/>
        <v>0</v>
      </c>
      <c r="K114" s="13" t="b">
        <f t="shared" ca="1" si="7"/>
        <v>0</v>
      </c>
      <c r="L114" s="16">
        <f>IF(InputSPP!A115="","",IF(InputSPP!D115="",38626,InputSPP!D115))</f>
        <v>38626</v>
      </c>
      <c r="M114" s="16">
        <f>IF(InputSPP!A115="","",IF(InputSPP!E115="",73050,InputSPP!E115))</f>
        <v>73050</v>
      </c>
      <c r="N114" s="13" t="str">
        <f>IF(InputSPP!A115="","",InputSPP!C115)</f>
        <v>La décision de récupération</v>
      </c>
      <c r="O114" s="13" t="str">
        <f>IF(InputSPP!A115="","",InputSPP!B115)</f>
        <v>De beslissing tot terugvordering</v>
      </c>
    </row>
    <row r="115" spans="1:15" x14ac:dyDescent="0.3">
      <c r="A115" s="11" t="str">
        <f>IF(InputSPP!A116="","",CONCATENATE("MOT",TRIM(InputSPP!A116)))</f>
        <v>MOT2.3.1.1.</v>
      </c>
      <c r="B115" s="12" t="str">
        <f>IF(I115="","",IF(B114="","TITLE",IF((LEN(A115)-LEN(SUBSTITUTE(A115,".","")))&lt;(LEN(A116)-LEN(SUBSTITUTE(A116,".",""))),IF(C115=TRUE,"RADIO","TITLE"),IF(H115="MTC1",VLOOKUP(MID(A115,6,4),Instructions!H$202:J$223,3,FALSE),IF(H115="MTC2, MTC3",VLOOKUP(MID(A115,6,4),Instructions!M$202:P$217,3,FALSE),IF(H115="MTC4",VLOOKUP(MID(A115,6,4),Instructions!R$202:U$208,3,FALSE)))))))</f>
        <v>TITLE</v>
      </c>
      <c r="C115" s="12" t="str">
        <f t="shared" si="8"/>
        <v/>
      </c>
      <c r="D115" s="12">
        <f t="shared" si="5"/>
        <v>1</v>
      </c>
      <c r="G115" s="13"/>
      <c r="H115" s="14" t="str">
        <f>IF(LEN(A115)=5,"",IF(InputSPP!A116="","",VLOOKUP(VALUE(MID(A115,4,1)),Instructions!D$202:F$204,3,FALSE)))</f>
        <v>MTC2, MTC3</v>
      </c>
      <c r="I115" s="14" t="str">
        <f>IF(InputSPP!A116="","",IF(LEN(A115)&lt;6,"",IF(H115="MTC1",VLOOKUP(MID(A115,6,4),Instructions!H$202:I$223,2,FALSE),IF(H115="MTC2, MTC3",VLOOKUP(MID(A115,6,4),Instructions!M$202:P$217,2,FALSE),IF(H115="MTC4",VLOOKUP(MID(A115,6,4),Instructions!R$202:U$208,2,FALSE),"iets anders")))))</f>
        <v>FT04</v>
      </c>
      <c r="J115" s="15" t="b">
        <f t="shared" ca="1" si="6"/>
        <v>0</v>
      </c>
      <c r="K115" s="13" t="b">
        <f t="shared" ca="1" si="7"/>
        <v>0</v>
      </c>
      <c r="L115" s="16">
        <f>IF(InputSPP!A116="","",IF(InputSPP!D116="",38626,InputSPP!D116))</f>
        <v>38626</v>
      </c>
      <c r="M115" s="16">
        <f>IF(InputSPP!A116="","",IF(InputSPP!E116="",73050,InputSPP!E116))</f>
        <v>73050</v>
      </c>
      <c r="N115" s="13" t="str">
        <f>IF(InputSPP!A116="","",InputSPP!C116)</f>
        <v>Récupération auprès de l'intéressé </v>
      </c>
      <c r="O115" s="13" t="str">
        <f>IF(InputSPP!A116="","",InputSPP!B116)</f>
        <v xml:space="preserve">Terugvordering ten aanzien van de betrokkene </v>
      </c>
    </row>
    <row r="116" spans="1:15" x14ac:dyDescent="0.3">
      <c r="A116" s="11" t="str">
        <f>IF(InputSPP!A117="","",CONCATENATE("MOT",TRIM(InputSPP!A117)))</f>
        <v>MOT2.3.1.1.1.</v>
      </c>
      <c r="B116" s="12" t="str">
        <f>IF(I116="","",IF(B115="","TITLE",IF((LEN(A116)-LEN(SUBSTITUTE(A116,".","")))&lt;(LEN(A117)-LEN(SUBSTITUTE(A117,".",""))),IF(C116=TRUE,"RADIO","TITLE"),IF(H116="MTC1",VLOOKUP(MID(A116,6,4),Instructions!H$202:J$223,3,FALSE),IF(H116="MTC2, MTC3",VLOOKUP(MID(A116,6,4),Instructions!M$202:P$217,3,FALSE),IF(H116="MTC4",VLOOKUP(MID(A116,6,4),Instructions!R$202:U$208,3,FALSE)))))))</f>
        <v>CHECKBOX</v>
      </c>
      <c r="C116" s="12" t="str">
        <f t="shared" si="8"/>
        <v/>
      </c>
      <c r="D116" s="12">
        <f t="shared" si="5"/>
        <v>2</v>
      </c>
      <c r="G116" s="13"/>
      <c r="H116" s="14" t="str">
        <f>IF(LEN(A116)=5,"",IF(InputSPP!A117="","",VLOOKUP(VALUE(MID(A116,4,1)),Instructions!D$202:F$204,3,FALSE)))</f>
        <v>MTC2, MTC3</v>
      </c>
      <c r="I116" s="14" t="str">
        <f>IF(InputSPP!A117="","",IF(LEN(A116)&lt;6,"",IF(H116="MTC1",VLOOKUP(MID(A116,6,4),Instructions!H$202:I$223,2,FALSE),IF(H116="MTC2, MTC3",VLOOKUP(MID(A116,6,4),Instructions!M$202:P$217,2,FALSE),IF(H116="MTC4",VLOOKUP(MID(A116,6,4),Instructions!R$202:U$208,2,FALSE),"iets anders")))))</f>
        <v>FT04</v>
      </c>
      <c r="J116" s="15" t="b">
        <f t="shared" ca="1" si="6"/>
        <v>0</v>
      </c>
      <c r="K116" s="13" t="b">
        <f t="shared" ca="1" si="7"/>
        <v>0</v>
      </c>
      <c r="L116" s="16">
        <f>IF(InputSPP!A117="","",IF(InputSPP!D117="",38626,InputSPP!D117))</f>
        <v>38626</v>
      </c>
      <c r="M116" s="16">
        <f>IF(InputSPP!A117="","",IF(InputSPP!E117="",73050,InputSPP!E117))</f>
        <v>73050</v>
      </c>
      <c r="N116" s="13" t="str">
        <f>IF(InputSPP!A117="","",InputSPP!C117)</f>
        <v>Récupération parce que disposition de ressources avec effet rétroactif (art. 99, § 1)</v>
      </c>
      <c r="O116" s="13" t="str">
        <f>IF(InputSPP!A117="","",InputSPP!B117)</f>
        <v>Terugvordering want met terugwerkende kracht beschikking krijgen over inkomsten (art. 99, § 1)</v>
      </c>
    </row>
    <row r="117" spans="1:15" x14ac:dyDescent="0.3">
      <c r="A117" s="11" t="str">
        <f>IF(InputSPP!A118="","",CONCATENATE("MOT",TRIM(InputSPP!A118)))</f>
        <v>MOT2.3.1.1.2.</v>
      </c>
      <c r="B117" s="12" t="str">
        <f>IF(I117="","",IF(B116="","TITLE",IF((LEN(A117)-LEN(SUBSTITUTE(A117,".","")))&lt;(LEN(A118)-LEN(SUBSTITUTE(A118,".",""))),IF(C117=TRUE,"RADIO","TITLE"),IF(H117="MTC1",VLOOKUP(MID(A117,6,4),Instructions!H$202:J$223,3,FALSE),IF(H117="MTC2, MTC3",VLOOKUP(MID(A117,6,4),Instructions!M$202:P$217,3,FALSE),IF(H117="MTC4",VLOOKUP(MID(A117,6,4),Instructions!R$202:U$208,3,FALSE)))))))</f>
        <v>CHECKBOX</v>
      </c>
      <c r="C117" s="12" t="str">
        <f t="shared" si="8"/>
        <v/>
      </c>
      <c r="D117" s="12">
        <f t="shared" si="5"/>
        <v>2</v>
      </c>
      <c r="G117" s="13"/>
      <c r="H117" s="14" t="str">
        <f>IF(LEN(A117)=5,"",IF(InputSPP!A118="","",VLOOKUP(VALUE(MID(A117,4,1)),Instructions!D$202:F$204,3,FALSE)))</f>
        <v>MTC2, MTC3</v>
      </c>
      <c r="I117" s="14" t="str">
        <f>IF(InputSPP!A118="","",IF(LEN(A117)&lt;6,"",IF(H117="MTC1",VLOOKUP(MID(A117,6,4),Instructions!H$202:I$223,2,FALSE),IF(H117="MTC2, MTC3",VLOOKUP(MID(A117,6,4),Instructions!M$202:P$217,2,FALSE),IF(H117="MTC4",VLOOKUP(MID(A117,6,4),Instructions!R$202:U$208,2,FALSE),"iets anders")))))</f>
        <v>FT04</v>
      </c>
      <c r="J117" s="15" t="b">
        <f t="shared" ca="1" si="6"/>
        <v>0</v>
      </c>
      <c r="K117" s="13" t="b">
        <f t="shared" ca="1" si="7"/>
        <v>0</v>
      </c>
      <c r="L117" s="16">
        <f>IF(InputSPP!A118="","",IF(InputSPP!D118="",38626,InputSPP!D118))</f>
        <v>38626</v>
      </c>
      <c r="M117" s="16">
        <f>IF(InputSPP!A118="","",IF(InputSPP!E118="",73050,InputSPP!E118))</f>
        <v>73050</v>
      </c>
      <c r="N117" s="13" t="str">
        <f>IF(InputSPP!A118="","",InputSPP!C118)</f>
        <v>Récupération en cas de déclaration volontairement inexacte ou incomplète de la part du bénéficiaire, quelle que soit sa situation financière (art. 98, § 1, al. 5)</v>
      </c>
      <c r="O117" s="13" t="str">
        <f>IF(InputSPP!A118="","",InputSPP!B118)</f>
        <v>Terugvordering ingeval van vrijwillig onjuiste of onvolledige aangifte vanwege de begunstigde, ongeacht zijn financiële toestand (art. 98, § 1, lid 5)</v>
      </c>
    </row>
    <row r="118" spans="1:15" x14ac:dyDescent="0.3">
      <c r="A118" s="11" t="str">
        <f>IF(InputSPP!A119="","",CONCATENATE("MOT",TRIM(InputSPP!A119)))</f>
        <v>MOT2.3.1.2.</v>
      </c>
      <c r="B118" s="12" t="str">
        <f>IF(I118="","",IF(B117="","TITLE",IF((LEN(A118)-LEN(SUBSTITUTE(A118,".","")))&lt;(LEN(A119)-LEN(SUBSTITUTE(A119,".",""))),IF(C118=TRUE,"RADIO","TITLE"),IF(H118="MTC1",VLOOKUP(MID(A118,6,4),Instructions!H$202:J$223,3,FALSE),IF(H118="MTC2, MTC3",VLOOKUP(MID(A118,6,4),Instructions!M$202:P$217,3,FALSE),IF(H118="MTC4",VLOOKUP(MID(A118,6,4),Instructions!R$202:U$208,3,FALSE)))))))</f>
        <v>CHECKBOX</v>
      </c>
      <c r="C118" s="12" t="str">
        <f t="shared" si="8"/>
        <v/>
      </c>
      <c r="D118" s="12">
        <f t="shared" si="5"/>
        <v>1</v>
      </c>
      <c r="G118" s="13"/>
      <c r="H118" s="14" t="str">
        <f>IF(LEN(A118)=5,"",IF(InputSPP!A119="","",VLOOKUP(VALUE(MID(A118,4,1)),Instructions!D$202:F$204,3,FALSE)))</f>
        <v>MTC2, MTC3</v>
      </c>
      <c r="I118" s="14" t="str">
        <f>IF(InputSPP!A119="","",IF(LEN(A118)&lt;6,"",IF(H118="MTC1",VLOOKUP(MID(A118,6,4),Instructions!H$202:I$223,2,FALSE),IF(H118="MTC2, MTC3",VLOOKUP(MID(A118,6,4),Instructions!M$202:P$217,2,FALSE),IF(H118="MTC4",VLOOKUP(MID(A118,6,4),Instructions!R$202:U$208,2,FALSE),"iets anders")))))</f>
        <v>FT04</v>
      </c>
      <c r="J118" s="15" t="b">
        <f t="shared" ca="1" si="6"/>
        <v>0</v>
      </c>
      <c r="K118" s="13" t="b">
        <f t="shared" ca="1" si="7"/>
        <v>0</v>
      </c>
      <c r="L118" s="16">
        <f>IF(InputSPP!A119="","",IF(InputSPP!D119="",38626,InputSPP!D119))</f>
        <v>38626</v>
      </c>
      <c r="M118" s="16">
        <f>IF(InputSPP!A119="","",IF(InputSPP!E119="",73050,InputSPP!E119))</f>
        <v>73050</v>
      </c>
      <c r="N118" s="13" t="str">
        <f>IF(InputSPP!A119="","",InputSPP!C119)</f>
        <v>Récupération auprès des débiteurs d'aliments, notamment le conjoint, les ascendants et descendants du premier degré, parce que obligation alimentaire pendant la période durant laquelle l’aide a été octroyé (art. 98,§2; AR du 9 mai 1984)</v>
      </c>
      <c r="O118" s="13" t="str">
        <f>IF(InputSPP!A119="","",InputSPP!B119)</f>
        <v>Terugvordering ten aanzien van de onderhoudsplichtigen zijnde de echtgenoot, de ascendenten en descendenten in de eerste graad, want onderhoudsplicht gedurende periode van steun (art. 98, § 2 en art. 7, 10, 11 en 12bis KB van 9 mei 1984)</v>
      </c>
    </row>
    <row r="119" spans="1:15" x14ac:dyDescent="0.3">
      <c r="A119" s="11" t="str">
        <f>IF(InputSPP!A120="","",CONCATENATE("MOT",TRIM(InputSPP!A120)))</f>
        <v>MOT2.3.1.3.</v>
      </c>
      <c r="B119" s="12" t="str">
        <f>IF(I119="","",IF(B118="","TITLE",IF((LEN(A119)-LEN(SUBSTITUTE(A119,".","")))&lt;(LEN(A120)-LEN(SUBSTITUTE(A120,".",""))),IF(C119=TRUE,"RADIO","TITLE"),IF(H119="MTC1",VLOOKUP(MID(A119,6,4),Instructions!H$202:J$223,3,FALSE),IF(H119="MTC2, MTC3",VLOOKUP(MID(A119,6,4),Instructions!M$202:P$217,3,FALSE),IF(H119="MTC4",VLOOKUP(MID(A119,6,4),Instructions!R$202:U$208,3,FALSE)))))))</f>
        <v>CHECKBOX</v>
      </c>
      <c r="C119" s="12" t="str">
        <f t="shared" si="8"/>
        <v/>
      </c>
      <c r="D119" s="12">
        <f t="shared" ref="D119:D182" si="9">IF(B119="","",IF(B119="TITLE",IF(B118="TITLE",IF(B117="TITLE",D118,MIN(1,IF(ISNUMBER(D118),D118+1,0))),MIN(1,IF(ISNUMBER(D118),D118+1,0))),IF((LEN(A118)-LEN(SUBSTITUTE(A118,".","")))=(LEN(A119)-LEN(SUBSTITUTE(A119,".",""))),D118,IF(LEN(SUBSTITUTE(UPPER(A119),".",""))&gt;LEN(SUBSTITUTE(UPPER(A118),".","")),IF(C119=TRUE,0,MIN(D118+1,3)),IF(C119=TRUE,0,MAX(D118-1,0))))))</f>
        <v>1</v>
      </c>
      <c r="G119" s="13"/>
      <c r="H119" s="14" t="str">
        <f>IF(LEN(A119)=5,"",IF(InputSPP!A120="","",VLOOKUP(VALUE(MID(A119,4,1)),Instructions!D$202:F$204,3,FALSE)))</f>
        <v>MTC2, MTC3</v>
      </c>
      <c r="I119" s="14" t="str">
        <f>IF(InputSPP!A120="","",IF(LEN(A119)&lt;6,"",IF(H119="MTC1",VLOOKUP(MID(A119,6,4),Instructions!H$202:I$223,2,FALSE),IF(H119="MTC2, MTC3",VLOOKUP(MID(A119,6,4),Instructions!M$202:P$217,2,FALSE),IF(H119="MTC4",VLOOKUP(MID(A119,6,4),Instructions!R$202:U$208,2,FALSE),"iets anders")))))</f>
        <v>FT04</v>
      </c>
      <c r="J119" s="15" t="b">
        <f t="shared" ca="1" si="6"/>
        <v>0</v>
      </c>
      <c r="K119" s="13" t="b">
        <f t="shared" ca="1" si="7"/>
        <v>0</v>
      </c>
      <c r="L119" s="16">
        <f>IF(InputSPP!A120="","",IF(InputSPP!D120="",38626,InputSPP!D120))</f>
        <v>38626</v>
      </c>
      <c r="M119" s="16">
        <f>IF(InputSPP!A120="","",IF(InputSPP!E120="",73050,InputSPP!E120))</f>
        <v>73050</v>
      </c>
      <c r="N119" s="13" t="str">
        <f>IF(InputSPP!A120="","",InputSPP!C120)</f>
        <v>Récupération auprès des tiers responsables parce que responsable de la blessure ou de la maladie qui a rendu nécessaire l'octroi de l'aide (art. 98, § 2)</v>
      </c>
      <c r="O119" s="13" t="str">
        <f>IF(InputSPP!A120="","",InputSPP!B120)</f>
        <v>Terugvordering ten aanzien van de aansprakelijke derde want verantwoordelijk voor de verwonding of de ziekte die het verstrekken van de hulpverlening noodzakelijk heeft gemaakt (art. 98, § 2)</v>
      </c>
    </row>
    <row r="120" spans="1:15" x14ac:dyDescent="0.3">
      <c r="A120" s="11" t="str">
        <f>IF(InputSPP!A121="","",CONCATENATE("MOT",TRIM(InputSPP!A121)))</f>
        <v>MOT2.3.1.4.</v>
      </c>
      <c r="B120" s="12" t="str">
        <f>IF(I120="","",IF(B119="","TITLE",IF((LEN(A120)-LEN(SUBSTITUTE(A120,".","")))&lt;(LEN(A121)-LEN(SUBSTITUTE(A121,".",""))),IF(C120=TRUE,"RADIO","TITLE"),IF(H120="MTC1",VLOOKUP(MID(A120,6,4),Instructions!H$202:J$223,3,FALSE),IF(H120="MTC2, MTC3",VLOOKUP(MID(A120,6,4),Instructions!M$202:P$217,3,FALSE),IF(H120="MTC4",VLOOKUP(MID(A120,6,4),Instructions!R$202:U$208,3,FALSE)))))))</f>
        <v>CHECKBOX</v>
      </c>
      <c r="C120" s="12" t="str">
        <f t="shared" si="8"/>
        <v/>
      </c>
      <c r="D120" s="12">
        <f t="shared" si="9"/>
        <v>1</v>
      </c>
      <c r="G120" s="13"/>
      <c r="H120" s="14" t="str">
        <f>IF(LEN(A120)=5,"",IF(InputSPP!A121="","",VLOOKUP(VALUE(MID(A120,4,1)),Instructions!D$202:F$204,3,FALSE)))</f>
        <v>MTC2, MTC3</v>
      </c>
      <c r="I120" s="14" t="str">
        <f>IF(InputSPP!A121="","",IF(LEN(A120)&lt;6,"",IF(H120="MTC1",VLOOKUP(MID(A120,6,4),Instructions!H$202:I$223,2,FALSE),IF(H120="MTC2, MTC3",VLOOKUP(MID(A120,6,4),Instructions!M$202:P$217,2,FALSE),IF(H120="MTC4",VLOOKUP(MID(A120,6,4),Instructions!R$202:U$208,2,FALSE),"iets anders")))))</f>
        <v>FT04</v>
      </c>
      <c r="J120" s="15" t="b">
        <f t="shared" ca="1" si="6"/>
        <v>0</v>
      </c>
      <c r="K120" s="13" t="b">
        <f t="shared" ca="1" si="7"/>
        <v>0</v>
      </c>
      <c r="L120" s="16">
        <f>IF(InputSPP!A121="","",IF(InputSPP!D121="",38626,InputSPP!D121))</f>
        <v>38626</v>
      </c>
      <c r="M120" s="16">
        <f>IF(InputSPP!A121="","",IF(InputSPP!E121="",73050,InputSPP!E121))</f>
        <v>73050</v>
      </c>
      <c r="N120" s="13" t="str">
        <f>IF(InputSPP!A121="","",InputSPP!C121)</f>
        <v>Récupération auprès des héritiers ou légataires pour des frais y afférents exposés par le CPAS durant les cinq dernières années précédant le décès mais jusqu'à concurrence seulement de l'actif de la  succession (art. 100)</v>
      </c>
      <c r="O120" s="13" t="str">
        <f>IF(InputSPP!A121="","",InputSPP!B121)</f>
        <v>Verhaal op de erfgenamen of legatarissen voor de kosten gemaakt gedurende de laatste 5 jaren voor het overlijden van de begunstigde ten belope van het actief van de nalatenschap (art. 100)</v>
      </c>
    </row>
    <row r="121" spans="1:15" x14ac:dyDescent="0.3">
      <c r="A121" s="11" t="str">
        <f>IF(InputSPP!A122="","",CONCATENATE("MOT",TRIM(InputSPP!A122)))</f>
        <v>MOT2.3.2.</v>
      </c>
      <c r="B121" s="12" t="str">
        <f>IF(I121="","",IF(B120="","TITLE",IF((LEN(A121)-LEN(SUBSTITUTE(A121,".","")))&lt;(LEN(A122)-LEN(SUBSTITUTE(A122,".",""))),IF(C121=TRUE,"RADIO","TITLE"),IF(H121="MTC1",VLOOKUP(MID(A121,6,4),Instructions!H$202:J$223,3,FALSE),IF(H121="MTC2, MTC3",VLOOKUP(MID(A121,6,4),Instructions!M$202:P$217,3,FALSE),IF(H121="MTC4",VLOOKUP(MID(A121,6,4),Instructions!R$202:U$208,3,FALSE)))))))</f>
        <v>RADIO</v>
      </c>
      <c r="C121" s="12" t="b">
        <f t="shared" si="8"/>
        <v>1</v>
      </c>
      <c r="D121" s="12">
        <f t="shared" si="9"/>
        <v>0</v>
      </c>
      <c r="G121" s="13"/>
      <c r="H121" s="14" t="str">
        <f>IF(LEN(A121)=5,"",IF(InputSPP!A122="","",VLOOKUP(VALUE(MID(A121,4,1)),Instructions!D$202:F$204,3,FALSE)))</f>
        <v>MTC2, MTC3</v>
      </c>
      <c r="I121" s="14" t="str">
        <f>IF(InputSPP!A122="","",IF(LEN(A121)&lt;6,"",IF(H121="MTC1",VLOOKUP(MID(A121,6,4),Instructions!H$202:I$223,2,FALSE),IF(H121="MTC2, MTC3",VLOOKUP(MID(A121,6,4),Instructions!M$202:P$217,2,FALSE),IF(H121="MTC4",VLOOKUP(MID(A121,6,4),Instructions!R$202:U$208,2,FALSE),"iets anders")))))</f>
        <v>FT04</v>
      </c>
      <c r="J121" s="15" t="b">
        <f t="shared" ca="1" si="6"/>
        <v>0</v>
      </c>
      <c r="K121" s="13" t="b">
        <f t="shared" ca="1" si="7"/>
        <v>0</v>
      </c>
      <c r="L121" s="16">
        <f>IF(InputSPP!A122="","",IF(InputSPP!D122="",38626,InputSPP!D122))</f>
        <v>38626</v>
      </c>
      <c r="M121" s="16">
        <f>IF(InputSPP!A122="","",IF(InputSPP!E122="",73050,InputSPP!E122))</f>
        <v>73050</v>
      </c>
      <c r="N121" s="13" t="str">
        <f>IF(InputSPP!A122="","",InputSPP!C122)</f>
        <v>La décision de dérogation de la récupération</v>
      </c>
      <c r="O121" s="13" t="str">
        <f>IF(InputSPP!A122="","",InputSPP!B122)</f>
        <v>De beslissing tot afwijking van de terugvordering</v>
      </c>
    </row>
    <row r="122" spans="1:15" x14ac:dyDescent="0.3">
      <c r="A122" s="11" t="str">
        <f>IF(InputSPP!A123="","",CONCATENATE("MOT",TRIM(InputSPP!A123)))</f>
        <v>MOT2.3.2.1.</v>
      </c>
      <c r="B122" s="12" t="str">
        <f>IF(I122="","",IF(B121="","TITLE",IF((LEN(A122)-LEN(SUBSTITUTE(A122,".","")))&lt;(LEN(A123)-LEN(SUBSTITUTE(A123,".",""))),IF(C122=TRUE,"RADIO","TITLE"),IF(H122="MTC1",VLOOKUP(MID(A122,6,4),Instructions!H$202:J$223,3,FALSE),IF(H122="MTC2, MTC3",VLOOKUP(MID(A122,6,4),Instructions!M$202:P$217,3,FALSE),IF(H122="MTC4",VLOOKUP(MID(A122,6,4),Instructions!R$202:U$208,3,FALSE)))))))</f>
        <v>CHECKBOX</v>
      </c>
      <c r="C122" s="12" t="str">
        <f t="shared" si="8"/>
        <v/>
      </c>
      <c r="D122" s="12">
        <f t="shared" si="9"/>
        <v>1</v>
      </c>
      <c r="G122" s="13"/>
      <c r="H122" s="14" t="str">
        <f>IF(LEN(A122)=5,"",IF(InputSPP!A123="","",VLOOKUP(VALUE(MID(A122,4,1)),Instructions!D$202:F$204,3,FALSE)))</f>
        <v>MTC2, MTC3</v>
      </c>
      <c r="I122" s="14" t="str">
        <f>IF(InputSPP!A123="","",IF(LEN(A122)&lt;6,"",IF(H122="MTC1",VLOOKUP(MID(A122,6,4),Instructions!H$202:I$223,2,FALSE),IF(H122="MTC2, MTC3",VLOOKUP(MID(A122,6,4),Instructions!M$202:P$217,2,FALSE),IF(H122="MTC4",VLOOKUP(MID(A122,6,4),Instructions!R$202:U$208,2,FALSE),"iets anders")))))</f>
        <v>FT04</v>
      </c>
      <c r="J122" s="15" t="b">
        <f t="shared" ca="1" si="6"/>
        <v>0</v>
      </c>
      <c r="K122" s="13" t="b">
        <f t="shared" ca="1" si="7"/>
        <v>0</v>
      </c>
      <c r="L122" s="16">
        <f>IF(InputSPP!A123="","",IF(InputSPP!D123="",38626,InputSPP!D123))</f>
        <v>38626</v>
      </c>
      <c r="M122" s="16">
        <f>IF(InputSPP!A123="","",IF(InputSPP!E123="",73050,InputSPP!E123))</f>
        <v>73050</v>
      </c>
      <c r="N122" s="13" t="str">
        <f>IF(InputSPP!A123="","",InputSPP!C123)</f>
        <v>Dérogation de la récupération auprès de l'intéressé  pour des raisons d'équité (art. 18 AR du 9 mai 1984)</v>
      </c>
      <c r="O122" s="13" t="str">
        <f>IF(InputSPP!A123="","",InputSPP!B123)</f>
        <v>Afzien van de terugvordering ten aanzien van de betrokkene om redenen van billijkheid (art. 18 KB van 9 mei 1984)</v>
      </c>
    </row>
    <row r="123" spans="1:15" x14ac:dyDescent="0.3">
      <c r="A123" s="11" t="str">
        <f>IF(InputSPP!A124="","",CONCATENATE("MOT",TRIM(InputSPP!A124)))</f>
        <v>MOT2.3.2.2.</v>
      </c>
      <c r="B123" s="12" t="str">
        <f>IF(I123="","",IF(B122="","TITLE",IF((LEN(A123)-LEN(SUBSTITUTE(A123,".","")))&lt;(LEN(A124)-LEN(SUBSTITUTE(A124,".",""))),IF(C123=TRUE,"RADIO","TITLE"),IF(H123="MTC1",VLOOKUP(MID(A123,6,4),Instructions!H$202:J$223,3,FALSE),IF(H123="MTC2, MTC3",VLOOKUP(MID(A123,6,4),Instructions!M$202:P$217,3,FALSE),IF(H123="MTC4",VLOOKUP(MID(A123,6,4),Instructions!R$202:U$208,3,FALSE)))))))</f>
        <v>TITLE</v>
      </c>
      <c r="C123" s="12" t="str">
        <f t="shared" si="8"/>
        <v/>
      </c>
      <c r="D123" s="12">
        <f t="shared" si="9"/>
        <v>1</v>
      </c>
      <c r="G123" s="13"/>
      <c r="H123" s="14" t="str">
        <f>IF(LEN(A123)=5,"",IF(InputSPP!A124="","",VLOOKUP(VALUE(MID(A123,4,1)),Instructions!D$202:F$204,3,FALSE)))</f>
        <v>MTC2, MTC3</v>
      </c>
      <c r="I123" s="14" t="str">
        <f>IF(InputSPP!A124="","",IF(LEN(A123)&lt;6,"",IF(H123="MTC1",VLOOKUP(MID(A123,6,4),Instructions!H$202:I$223,2,FALSE),IF(H123="MTC2, MTC3",VLOOKUP(MID(A123,6,4),Instructions!M$202:P$217,2,FALSE),IF(H123="MTC4",VLOOKUP(MID(A123,6,4),Instructions!R$202:U$208,2,FALSE),"iets anders")))))</f>
        <v>FT04</v>
      </c>
      <c r="J123" s="15" t="b">
        <f t="shared" ca="1" si="6"/>
        <v>0</v>
      </c>
      <c r="K123" s="13" t="b">
        <f t="shared" ca="1" si="7"/>
        <v>0</v>
      </c>
      <c r="L123" s="16">
        <f>IF(InputSPP!A124="","",IF(InputSPP!D124="",38626,InputSPP!D124))</f>
        <v>38626</v>
      </c>
      <c r="M123" s="16">
        <f>IF(InputSPP!A124="","",IF(InputSPP!E124="",73050,InputSPP!E124))</f>
        <v>73050</v>
      </c>
      <c r="N123" s="13" t="str">
        <f>IF(InputSPP!A124="","",InputSPP!C124)</f>
        <v>Pas de récupération auprès des débiteurs d'aliments</v>
      </c>
      <c r="O123" s="13" t="str">
        <f>IF(InputSPP!A124="","",InputSPP!B124)</f>
        <v>Geen terugvordering ten aanzien van de onderhoudsplichtigen</v>
      </c>
    </row>
    <row r="124" spans="1:15" x14ac:dyDescent="0.3">
      <c r="A124" s="11" t="str">
        <f>IF(InputSPP!A125="","",CONCATENATE("MOT",TRIM(InputSPP!A125)))</f>
        <v>MOT2.3.2.2.1.</v>
      </c>
      <c r="B124" s="12" t="str">
        <f>IF(I124="","",IF(B123="","TITLE",IF((LEN(A124)-LEN(SUBSTITUTE(A124,".","")))&lt;(LEN(A125)-LEN(SUBSTITUTE(A125,".",""))),IF(C124=TRUE,"RADIO","TITLE"),IF(H124="MTC1",VLOOKUP(MID(A124,6,4),Instructions!H$202:J$223,3,FALSE),IF(H124="MTC2, MTC3",VLOOKUP(MID(A124,6,4),Instructions!M$202:P$217,3,FALSE),IF(H124="MTC4",VLOOKUP(MID(A124,6,4),Instructions!R$202:U$208,3,FALSE)))))))</f>
        <v>CHECKBOX</v>
      </c>
      <c r="C124" s="12" t="str">
        <f t="shared" si="8"/>
        <v/>
      </c>
      <c r="D124" s="12">
        <f t="shared" si="9"/>
        <v>2</v>
      </c>
      <c r="G124" s="13"/>
      <c r="H124" s="14" t="str">
        <f>IF(LEN(A124)=5,"",IF(InputSPP!A125="","",VLOOKUP(VALUE(MID(A124,4,1)),Instructions!D$202:F$204,3,FALSE)))</f>
        <v>MTC2, MTC3</v>
      </c>
      <c r="I124" s="14" t="str">
        <f>IF(InputSPP!A125="","",IF(LEN(A124)&lt;6,"",IF(H124="MTC1",VLOOKUP(MID(A124,6,4),Instructions!H$202:I$223,2,FALSE),IF(H124="MTC2, MTC3",VLOOKUP(MID(A124,6,4),Instructions!M$202:P$217,2,FALSE),IF(H124="MTC4",VLOOKUP(MID(A124,6,4),Instructions!R$202:U$208,2,FALSE),"iets anders")))))</f>
        <v>FT04</v>
      </c>
      <c r="J124" s="15" t="b">
        <f t="shared" ca="1" si="6"/>
        <v>0</v>
      </c>
      <c r="K124" s="13" t="b">
        <f t="shared" ca="1" si="7"/>
        <v>0</v>
      </c>
      <c r="L124" s="16">
        <f>IF(InputSPP!A125="","",IF(InputSPP!D125="",38626,InputSPP!D125))</f>
        <v>38626</v>
      </c>
      <c r="M124" s="16">
        <f>IF(InputSPP!A125="","",IF(InputSPP!E125="",73050,InputSPP!E125))</f>
        <v>73050</v>
      </c>
      <c r="N124" s="13" t="str">
        <f>IF(InputSPP!A125="","",InputSPP!C125)</f>
        <v>Dérogation de la récupération pour des raisons d'équité (art. 18 AR du 9 mai 1984)</v>
      </c>
      <c r="O124" s="13" t="str">
        <f>IF(InputSPP!A125="","",InputSPP!B125)</f>
        <v>Afzien van de terugvordering om redenen van billijkheid (art. 18 KB van 9 mei 1984)</v>
      </c>
    </row>
    <row r="125" spans="1:15" x14ac:dyDescent="0.3">
      <c r="A125" s="11" t="str">
        <f>IF(InputSPP!A126="","",CONCATENATE("MOT",TRIM(InputSPP!A126)))</f>
        <v>MOT2.3.2.2.2.</v>
      </c>
      <c r="B125" s="12" t="str">
        <f>IF(I125="","",IF(B124="","TITLE",IF((LEN(A125)-LEN(SUBSTITUTE(A125,".","")))&lt;(LEN(A126)-LEN(SUBSTITUTE(A126,".",""))),IF(C125=TRUE,"RADIO","TITLE"),IF(H125="MTC1",VLOOKUP(MID(A125,6,4),Instructions!H$202:J$223,3,FALSE),IF(H125="MTC2, MTC3",VLOOKUP(MID(A125,6,4),Instructions!M$202:P$217,3,FALSE),IF(H125="MTC4",VLOOKUP(MID(A125,6,4),Instructions!R$202:U$208,3,FALSE)))))))</f>
        <v>CHECKBOX</v>
      </c>
      <c r="C125" s="12" t="str">
        <f t="shared" si="8"/>
        <v/>
      </c>
      <c r="D125" s="12">
        <f t="shared" si="9"/>
        <v>2</v>
      </c>
      <c r="G125" s="13"/>
      <c r="H125" s="14" t="str">
        <f>IF(LEN(A125)=5,"",IF(InputSPP!A126="","",VLOOKUP(VALUE(MID(A125,4,1)),Instructions!D$202:F$204,3,FALSE)))</f>
        <v>MTC2, MTC3</v>
      </c>
      <c r="I125" s="14" t="str">
        <f>IF(InputSPP!A126="","",IF(LEN(A125)&lt;6,"",IF(H125="MTC1",VLOOKUP(MID(A125,6,4),Instructions!H$202:I$223,2,FALSE),IF(H125="MTC2, MTC3",VLOOKUP(MID(A125,6,4),Instructions!M$202:P$217,2,FALSE),IF(H125="MTC4",VLOOKUP(MID(A125,6,4),Instructions!R$202:U$208,2,FALSE),"iets anders")))))</f>
        <v>FT04</v>
      </c>
      <c r="J125" s="15" t="b">
        <f t="shared" ca="1" si="6"/>
        <v>0</v>
      </c>
      <c r="K125" s="13" t="b">
        <f t="shared" ca="1" si="7"/>
        <v>0</v>
      </c>
      <c r="L125" s="16">
        <f>IF(InputSPP!A126="","",IF(InputSPP!D126="",38626,InputSPP!D126))</f>
        <v>38626</v>
      </c>
      <c r="M125" s="16">
        <f>IF(InputSPP!A126="","",IF(InputSPP!E126="",73050,InputSPP!E126))</f>
        <v>73050</v>
      </c>
      <c r="N125" s="13" t="str">
        <f>IF(InputSPP!A126="","",InputSPP!C126)</f>
        <v>Dérogation à l'obligation de récupération quand on a octroyé d'aide sociale à une personne prise en charge dans des établissements d'hébergement pour personnes âgées avec l'accord de l'autorité communale (art. 98, § 3, al. 1), sauf lorsque le patrimoine du bénéficiaire de cette aide a été diminué volontairement de façon notable au cours des cinq dernières années précédant le début de l'aide sociale ou pendant la période d'octroi de l'aide (art. 98, § 3, al. 2)</v>
      </c>
      <c r="O125" s="13" t="str">
        <f>IF(InputSPP!A126="","",InputSPP!B126)</f>
        <v>Afzien van de terugvordering indien de maatschappelijke dienstverlening werd verleend aan een persoon die ten laste is genomen in een instelling waar bejaarden worden gehuisvest met de goedkeuring van de gemeentelijke overheid (art. 98, § 3, lid 1), tenzij het patrimonium van de begunstigde opzettelijk in aanzienlijke mate is verminderd tijdens de 5 laatste jaren voor de aanvang van de hulp of tijdens de hulp (art. 98, § 3, lid 2)</v>
      </c>
    </row>
    <row r="126" spans="1:15" x14ac:dyDescent="0.3">
      <c r="A126" s="11" t="str">
        <f>IF(InputSPP!A127="","",CONCATENATE("MOT",TRIM(InputSPP!A127)))</f>
        <v>MOT2.3.2.2.3.</v>
      </c>
      <c r="B126" s="12" t="str">
        <f>IF(I126="","",IF(B125="","TITLE",IF((LEN(A126)-LEN(SUBSTITUTE(A126,".","")))&lt;(LEN(A127)-LEN(SUBSTITUTE(A127,".",""))),IF(C126=TRUE,"RADIO","TITLE"),IF(H126="MTC1",VLOOKUP(MID(A126,6,4),Instructions!H$202:J$223,3,FALSE),IF(H126="MTC2, MTC3",VLOOKUP(MID(A126,6,4),Instructions!M$202:P$217,3,FALSE),IF(H126="MTC4",VLOOKUP(MID(A126,6,4),Instructions!R$202:U$208,3,FALSE)))))))</f>
        <v>CHECKBOX</v>
      </c>
      <c r="C126" s="12" t="str">
        <f t="shared" si="8"/>
        <v/>
      </c>
      <c r="D126" s="12">
        <f t="shared" si="9"/>
        <v>2</v>
      </c>
      <c r="G126" s="13"/>
      <c r="H126" s="14" t="str">
        <f>IF(LEN(A126)=5,"",IF(InputSPP!A127="","",VLOOKUP(VALUE(MID(A126,4,1)),Instructions!D$202:F$204,3,FALSE)))</f>
        <v>MTC2, MTC3</v>
      </c>
      <c r="I126" s="14" t="str">
        <f>IF(InputSPP!A127="","",IF(LEN(A126)&lt;6,"",IF(H126="MTC1",VLOOKUP(MID(A126,6,4),Instructions!H$202:I$223,2,FALSE),IF(H126="MTC2, MTC3",VLOOKUP(MID(A126,6,4),Instructions!M$202:P$217,2,FALSE),IF(H126="MTC4",VLOOKUP(MID(A126,6,4),Instructions!R$202:U$208,2,FALSE),"iets anders")))))</f>
        <v>FT04</v>
      </c>
      <c r="J126" s="15" t="b">
        <f t="shared" ca="1" si="6"/>
        <v>0</v>
      </c>
      <c r="K126" s="13" t="b">
        <f t="shared" ca="1" si="7"/>
        <v>0</v>
      </c>
      <c r="L126" s="16">
        <f>IF(InputSPP!A127="","",IF(InputSPP!D127="",38626,InputSPP!D127))</f>
        <v>38626</v>
      </c>
      <c r="M126" s="16">
        <f>IF(InputSPP!A127="","",IF(InputSPP!E127="",73050,InputSPP!E127))</f>
        <v>73050</v>
      </c>
      <c r="N126" s="13" t="str">
        <f>IF(InputSPP!A127="","",InputSPP!C127)</f>
        <v>Pas de récupération parce qu'aucun recouvrement ne peut être poursuivi selon l'art. 8 du 9 mai 1984, p.ex. les frais découlant de la mise au travail par le CPAS (art. 8 AR du 9 mai 1984)</v>
      </c>
      <c r="O126" s="13" t="str">
        <f>IF(InputSPP!A127="","",InputSPP!B127)</f>
        <v>Geen terugvordering want er mag geen verhaal worden ingesteld overeenkomstig art. 8 KB van 9 mei 1984, bv. kosten van tewerkstelling door het OCMW (art. 8 KB van 9 mei 1984)</v>
      </c>
    </row>
    <row r="127" spans="1:15" x14ac:dyDescent="0.3">
      <c r="A127" s="11" t="str">
        <f>IF(InputSPP!A128="","",CONCATENATE("MOT",TRIM(InputSPP!A128)))</f>
        <v>MOT2.3.2.2.4.</v>
      </c>
      <c r="B127" s="12" t="str">
        <f>IF(I127="","",IF(B126="","TITLE",IF((LEN(A127)-LEN(SUBSTITUTE(A127,".","")))&lt;(LEN(A128)-LEN(SUBSTITUTE(A128,".",""))),IF(C127=TRUE,"RADIO","TITLE"),IF(H127="MTC1",VLOOKUP(MID(A127,6,4),Instructions!H$202:J$223,3,FALSE),IF(H127="MTC2, MTC3",VLOOKUP(MID(A127,6,4),Instructions!M$202:P$217,3,FALSE),IF(H127="MTC4",VLOOKUP(MID(A127,6,4),Instructions!R$202:U$208,3,FALSE)))))))</f>
        <v>CHECKBOX</v>
      </c>
      <c r="C127" s="12" t="str">
        <f t="shared" si="8"/>
        <v/>
      </c>
      <c r="D127" s="12">
        <f t="shared" si="9"/>
        <v>2</v>
      </c>
      <c r="G127" s="13"/>
      <c r="H127" s="14" t="str">
        <f>IF(LEN(A127)=5,"",IF(InputSPP!A128="","",VLOOKUP(VALUE(MID(A127,4,1)),Instructions!D$202:F$204,3,FALSE)))</f>
        <v>MTC2, MTC3</v>
      </c>
      <c r="I127" s="14" t="str">
        <f>IF(InputSPP!A128="","",IF(LEN(A127)&lt;6,"",IF(H127="MTC1",VLOOKUP(MID(A127,6,4),Instructions!H$202:I$223,2,FALSE),IF(H127="MTC2, MTC3",VLOOKUP(MID(A127,6,4),Instructions!M$202:P$217,2,FALSE),IF(H127="MTC4",VLOOKUP(MID(A127,6,4),Instructions!R$202:U$208,2,FALSE),"iets anders")))))</f>
        <v>FT04</v>
      </c>
      <c r="J127" s="15" t="b">
        <f t="shared" ca="1" si="6"/>
        <v>0</v>
      </c>
      <c r="K127" s="13" t="b">
        <f t="shared" ca="1" si="7"/>
        <v>0</v>
      </c>
      <c r="L127" s="16">
        <f>IF(InputSPP!A128="","",IF(InputSPP!D128="",38626,InputSPP!D128))</f>
        <v>38626</v>
      </c>
      <c r="M127" s="16">
        <f>IF(InputSPP!A128="","",IF(InputSPP!E128="",73050,InputSPP!E128))</f>
        <v>73050</v>
      </c>
      <c r="N127" s="13" t="str">
        <f>IF(InputSPP!A128="","",InputSPP!C128)</f>
        <v>Dérogation à l'obligation de récupération parce qu'aucun recouvrement ne doit obligatoirement être poursuivi selon l'art. 9 AR du 9 mai 1984, p.ex. l'aide occasionnelle (art. 9 AR du 9 mai 1984)</v>
      </c>
      <c r="O127" s="13" t="str">
        <f>IF(InputSPP!A128="","",InputSPP!B128)</f>
        <v>Afzien van de terugvordering want het verhaal is niet verplichtend overeenkomstig art. 9 KB van 9 mei 1984, bv. occasionele steun (art. 9 KB van 9 mei 1984)</v>
      </c>
    </row>
    <row r="128" spans="1:15" x14ac:dyDescent="0.3">
      <c r="A128" s="11" t="str">
        <f>IF(InputSPP!A129="","",CONCATENATE("MOT",TRIM(InputSPP!A129)))</f>
        <v>MOT2.3.2.2.5.</v>
      </c>
      <c r="B128" s="12" t="str">
        <f>IF(I128="","",IF(B127="","TITLE",IF((LEN(A128)-LEN(SUBSTITUTE(A128,".","")))&lt;(LEN(A129)-LEN(SUBSTITUTE(A129,".",""))),IF(C128=TRUE,"RADIO","TITLE"),IF(H128="MTC1",VLOOKUP(MID(A128,6,4),Instructions!H$202:J$223,3,FALSE),IF(H128="MTC2, MTC3",VLOOKUP(MID(A128,6,4),Instructions!M$202:P$217,3,FALSE),IF(H128="MTC4",VLOOKUP(MID(A128,6,4),Instructions!R$202:U$208,3,FALSE)))))))</f>
        <v>CHECKBOX</v>
      </c>
      <c r="C128" s="12" t="str">
        <f t="shared" si="8"/>
        <v/>
      </c>
      <c r="D128" s="12">
        <f t="shared" si="9"/>
        <v>2</v>
      </c>
      <c r="G128" s="13"/>
      <c r="H128" s="14" t="str">
        <f>IF(LEN(A128)=5,"",IF(InputSPP!A129="","",VLOOKUP(VALUE(MID(A128,4,1)),Instructions!D$202:F$204,3,FALSE)))</f>
        <v>MTC2, MTC3</v>
      </c>
      <c r="I128" s="14" t="str">
        <f>IF(InputSPP!A129="","",IF(LEN(A128)&lt;6,"",IF(H128="MTC1",VLOOKUP(MID(A128,6,4),Instructions!H$202:I$223,2,FALSE),IF(H128="MTC2, MTC3",VLOOKUP(MID(A128,6,4),Instructions!M$202:P$217,2,FALSE),IF(H128="MTC4",VLOOKUP(MID(A128,6,4),Instructions!R$202:U$208,2,FALSE),"iets anders")))))</f>
        <v>FT04</v>
      </c>
      <c r="J128" s="15" t="b">
        <f t="shared" ca="1" si="6"/>
        <v>0</v>
      </c>
      <c r="K128" s="13" t="b">
        <f t="shared" ca="1" si="7"/>
        <v>0</v>
      </c>
      <c r="L128" s="16">
        <f>IF(InputSPP!A129="","",IF(InputSPP!D129="",38626,InputSPP!D129))</f>
        <v>38626</v>
      </c>
      <c r="M128" s="16">
        <f>IF(InputSPP!A129="","",IF(InputSPP!E129="",73050,InputSPP!E129))</f>
        <v>73050</v>
      </c>
      <c r="N128" s="13" t="str">
        <f>IF(InputSPP!A129="","",InputSPP!C129)</f>
        <v>Dérogation à l'obligation de récupération quand on prévoit que l'aide sociale ne devra être octroyé que pour une période ne dépassant pas trois mois (art. 12 du 9 mai 1984)</v>
      </c>
      <c r="O128" s="13" t="str">
        <f>IF(InputSPP!A129="","",InputSPP!B129)</f>
        <v>Afzien van de terugvordering indien verwacht kan worden dat de maatschappelijke dienstverlening niet langer zal duren dan 3 maanden (art. 12 KB van 9 mei 1984)</v>
      </c>
    </row>
    <row r="129" spans="1:15" x14ac:dyDescent="0.3">
      <c r="A129" s="11" t="str">
        <f>IF(InputSPP!A130="","",CONCATENATE("MOT",TRIM(InputSPP!A130)))</f>
        <v>MOT2.3.2.2.6.</v>
      </c>
      <c r="B129" s="12" t="str">
        <f>IF(I129="","",IF(B128="","TITLE",IF((LEN(A129)-LEN(SUBSTITUTE(A129,".","")))&lt;(LEN(A130)-LEN(SUBSTITUTE(A130,".",""))),IF(C129=TRUE,"RADIO","TITLE"),IF(H129="MTC1",VLOOKUP(MID(A129,6,4),Instructions!H$202:J$223,3,FALSE),IF(H129="MTC2, MTC3",VLOOKUP(MID(A129,6,4),Instructions!M$202:P$217,3,FALSE),IF(H129="MTC4",VLOOKUP(MID(A129,6,4),Instructions!R$202:U$208,3,FALSE)))))))</f>
        <v>CHECKBOX</v>
      </c>
      <c r="C129" s="12" t="str">
        <f t="shared" si="8"/>
        <v/>
      </c>
      <c r="D129" s="12">
        <f t="shared" si="9"/>
        <v>2</v>
      </c>
      <c r="G129" s="13"/>
      <c r="H129" s="14" t="str">
        <f>IF(LEN(A129)=5,"",IF(InputSPP!A130="","",VLOOKUP(VALUE(MID(A129,4,1)),Instructions!D$202:F$204,3,FALSE)))</f>
        <v>MTC2, MTC3</v>
      </c>
      <c r="I129" s="14" t="str">
        <f>IF(InputSPP!A130="","",IF(LEN(A129)&lt;6,"",IF(H129="MTC1",VLOOKUP(MID(A129,6,4),Instructions!H$202:I$223,2,FALSE),IF(H129="MTC2, MTC3",VLOOKUP(MID(A129,6,4),Instructions!M$202:P$217,2,FALSE),IF(H129="MTC4",VLOOKUP(MID(A129,6,4),Instructions!R$202:U$208,2,FALSE),"iets anders")))))</f>
        <v>FT04</v>
      </c>
      <c r="J129" s="15" t="b">
        <f t="shared" ca="1" si="6"/>
        <v>0</v>
      </c>
      <c r="K129" s="13" t="b">
        <f t="shared" ca="1" si="7"/>
        <v>0</v>
      </c>
      <c r="L129" s="16">
        <f>IF(InputSPP!A130="","",IF(InputSPP!D130="",38626,InputSPP!D130))</f>
        <v>38626</v>
      </c>
      <c r="M129" s="16">
        <f>IF(InputSPP!A130="","",IF(InputSPP!E130="",73050,InputSPP!E130))</f>
        <v>73050</v>
      </c>
      <c r="N129" s="13" t="str">
        <f>IF(InputSPP!A130="","",InputSPP!C130)</f>
        <v>Dérogation à l'obligation de récupération vu le revenu net imposable du débiteur d'aliments (art. 14 du 9 mai 1984)</v>
      </c>
      <c r="O129" s="13" t="str">
        <f>IF(InputSPP!A130="","",InputSPP!B130)</f>
        <v>Afzien van de terugvordering gelet op het netto belastbaar inkomen van de onderhoudsplichtige (art. 14 KB van 9 mei 1984)</v>
      </c>
    </row>
    <row r="130" spans="1:15" x14ac:dyDescent="0.3">
      <c r="A130" s="11" t="str">
        <f>IF(InputSPP!A131="","",CONCATENATE("MOT",TRIM(InputSPP!A131)))</f>
        <v>MOT2.3.2.3.</v>
      </c>
      <c r="B130" s="12" t="str">
        <f>IF(I130="","",IF(B129="","TITLE",IF((LEN(A130)-LEN(SUBSTITUTE(A130,".","")))&lt;(LEN(A131)-LEN(SUBSTITUTE(A131,".",""))),IF(C130=TRUE,"RADIO","TITLE"),IF(H130="MTC1",VLOOKUP(MID(A130,6,4),Instructions!H$202:J$223,3,FALSE),IF(H130="MTC2, MTC3",VLOOKUP(MID(A130,6,4),Instructions!M$202:P$217,3,FALSE),IF(H130="MTC4",VLOOKUP(MID(A130,6,4),Instructions!R$202:U$208,3,FALSE)))))))</f>
        <v>CHECKBOX</v>
      </c>
      <c r="C130" s="12" t="str">
        <f t="shared" si="8"/>
        <v/>
      </c>
      <c r="D130" s="12">
        <f t="shared" si="9"/>
        <v>1</v>
      </c>
      <c r="G130" s="13"/>
      <c r="H130" s="14" t="str">
        <f>IF(LEN(A130)=5,"",IF(InputSPP!A131="","",VLOOKUP(VALUE(MID(A130,4,1)),Instructions!D$202:F$204,3,FALSE)))</f>
        <v>MTC2, MTC3</v>
      </c>
      <c r="I130" s="14" t="str">
        <f>IF(InputSPP!A131="","",IF(LEN(A130)&lt;6,"",IF(H130="MTC1",VLOOKUP(MID(A130,6,4),Instructions!H$202:I$223,2,FALSE),IF(H130="MTC2, MTC3",VLOOKUP(MID(A130,6,4),Instructions!M$202:P$217,2,FALSE),IF(H130="MTC4",VLOOKUP(MID(A130,6,4),Instructions!R$202:U$208,2,FALSE),"iets anders")))))</f>
        <v>FT04</v>
      </c>
      <c r="J130" s="15" t="b">
        <f t="shared" ca="1" si="6"/>
        <v>0</v>
      </c>
      <c r="K130" s="13" t="b">
        <f t="shared" ca="1" si="7"/>
        <v>0</v>
      </c>
      <c r="L130" s="16">
        <f>IF(InputSPP!A131="","",IF(InputSPP!D131="",38626,InputSPP!D131))</f>
        <v>38626</v>
      </c>
      <c r="M130" s="16">
        <f>IF(InputSPP!A131="","",IF(InputSPP!E131="",73050,InputSPP!E131))</f>
        <v>73050</v>
      </c>
      <c r="N130" s="13" t="str">
        <f>IF(InputSPP!A131="","",InputSPP!C131)</f>
        <v>Dérogation de la récupération auprès des tiers responsables pour des raisons d'équité (art. 18 AR du 9 mai 1984)</v>
      </c>
      <c r="O130" s="13" t="str">
        <f>IF(InputSPP!A131="","",InputSPP!B131)</f>
        <v>Afzien van de terugvordering ten aanzien van de aansprakelijke derde om redenen van billijkheid (art. 18 KB van 9 mei 1984)</v>
      </c>
    </row>
    <row r="131" spans="1:15" x14ac:dyDescent="0.3">
      <c r="A131" s="11" t="str">
        <f>IF(InputSPP!A132="","",CONCATENATE("MOT",TRIM(InputSPP!A132)))</f>
        <v/>
      </c>
      <c r="B131" s="12" t="str">
        <f>IF(I131="","",IF(B130="","TITLE",IF((LEN(A131)-LEN(SUBSTITUTE(A131,".","")))&lt;(LEN(A132)-LEN(SUBSTITUTE(A132,".",""))),IF(C131=TRUE,"RADIO","TITLE"),IF(H131="MTC1",VLOOKUP(MID(A131,6,4),Instructions!H$202:J$223,3,FALSE),IF(H131="MTC2, MTC3",VLOOKUP(MID(A131,6,4),Instructions!M$202:P$217,3,FALSE),IF(H131="MTC4",VLOOKUP(MID(A131,6,4),Instructions!R$202:U$208,3,FALSE)))))))</f>
        <v/>
      </c>
      <c r="D131" s="12" t="str">
        <f t="shared" si="9"/>
        <v/>
      </c>
      <c r="G131" s="13"/>
      <c r="H131" s="14" t="str">
        <f>IF(LEN(A131)=5,"",IF(InputSPP!A132="","",VLOOKUP(VALUE(MID(A131,4,1)),Instructions!D$202:F$204,3,FALSE)))</f>
        <v/>
      </c>
      <c r="I131" s="14" t="str">
        <f>IF(InputSPP!A132="","",IF(LEN(A131)&lt;6,"",IF(H131="MTC1",VLOOKUP(MID(A131,6,4),Instructions!H$202:I$223,2,FALSE),IF(H131="MTC2, MTC3",VLOOKUP(MID(A131,6,4),Instructions!M$202:P$217,2,FALSE),IF(H131="MTC4",VLOOKUP(MID(A131,6,4),Instructions!R$202:U$208,2,FALSE),"iets anders")))))</f>
        <v/>
      </c>
      <c r="J131" s="15" t="str">
        <f t="shared" ca="1" si="6"/>
        <v/>
      </c>
      <c r="K131" s="13" t="str">
        <f t="shared" ca="1" si="7"/>
        <v/>
      </c>
      <c r="L131" s="16" t="str">
        <f>IF(InputSPP!A132="","",IF(InputSPP!D132="",38626,InputSPP!D132))</f>
        <v/>
      </c>
      <c r="M131" s="16" t="str">
        <f>IF(InputSPP!A132="","",IF(InputSPP!E132="",73050,InputSPP!E132))</f>
        <v/>
      </c>
      <c r="N131" s="13" t="str">
        <f>IF(InputSPP!A132="","",InputSPP!C132)</f>
        <v/>
      </c>
      <c r="O131" s="13" t="str">
        <f>IF(InputSPP!A132="","",InputSPP!B132)</f>
        <v/>
      </c>
    </row>
    <row r="132" spans="1:15" x14ac:dyDescent="0.3">
      <c r="A132" s="11" t="str">
        <f>IF(InputSPP!A133="","",CONCATENATE("MOT",TRIM(InputSPP!A133)))</f>
        <v>MOT2.4.</v>
      </c>
      <c r="B132" s="12" t="str">
        <f>IF(I132="","",IF(B131="","TITLE",IF((LEN(A132)-LEN(SUBSTITUTE(A132,".","")))&lt;(LEN(A133)-LEN(SUBSTITUTE(A133,".",""))),IF(C132=TRUE,"RADIO","TITLE"),IF(H132="MTC1",VLOOKUP(MID(A132,6,4),Instructions!H$202:J$223,3,FALSE),IF(H132="MTC2, MTC3",VLOOKUP(MID(A132,6,4),Instructions!M$202:P$217,3,FALSE),IF(H132="MTC4",VLOOKUP(MID(A132,6,4),Instructions!R$202:U$208,3,FALSE)))))))</f>
        <v>TITLE</v>
      </c>
      <c r="D132" s="12">
        <f t="shared" si="9"/>
        <v>0</v>
      </c>
      <c r="G132" s="13"/>
      <c r="H132" s="14" t="str">
        <f>IF(LEN(A132)=5,"",IF(InputSPP!A133="","",VLOOKUP(VALUE(MID(A132,4,1)),Instructions!D$202:F$204,3,FALSE)))</f>
        <v>MTC2, MTC3</v>
      </c>
      <c r="I132" s="14" t="str">
        <f>IF(InputSPP!A133="","",IF(LEN(A132)&lt;6,"",IF(H132="MTC1",VLOOKUP(MID(A132,6,4),Instructions!H$202:I$223,2,FALSE),IF(H132="MTC2, MTC3",VLOOKUP(MID(A132,6,4),Instructions!M$202:P$217,2,FALSE),IF(H132="MTC4",VLOOKUP(MID(A132,6,4),Instructions!R$202:U$208,2,FALSE),"iets anders")))))</f>
        <v>DECT2, DECT3, DECT4</v>
      </c>
      <c r="J132" s="15" t="b">
        <f t="shared" ref="J132:J195" ca="1" si="10">IF(I132="","",IF(LEN(A132)=7,COUNTIF(N132,"*"&amp;"sanction"&amp;"*") &gt; 0,CELL("contents",INDIRECT(CONCATENATE("J",MATCH(VLOOKUP(LEFT(A132,7),A:A,1,FALSE),A:A,0))))))</f>
        <v>1</v>
      </c>
      <c r="K132" s="13" t="b">
        <f t="shared" ref="K132:K195" ca="1" si="11">IF(I132="","",IF(J132=TRUE,J132,IF(LEN(A132)=7,COUNTIF(N132,"*"&amp;"suspension"&amp;"*") &gt; 0,CELL("contents",INDIRECT(CONCATENATE("K",MATCH(VLOOKUP(LEFT(A132,7),A:A,1,FALSE),A:A,0)))))))</f>
        <v>1</v>
      </c>
      <c r="L132" s="16">
        <f>IF(InputSPP!A133="","",IF(InputSPP!D133="",38626,InputSPP!D133))</f>
        <v>38626</v>
      </c>
      <c r="M132" s="16">
        <f>IF(InputSPP!A133="","",IF(InputSPP!E133="",73050,InputSPP!E133))</f>
        <v>73050</v>
      </c>
      <c r="N132" s="13" t="str">
        <f>IF(InputSPP!A133="","",InputSPP!C133)</f>
        <v>La décision d’infliger une sanction administrative</v>
      </c>
      <c r="O132" s="13" t="str">
        <f>IF(InputSPP!A133="","",InputSPP!B133)</f>
        <v>De beslissing tot het opleggen van een administratieve sanctie</v>
      </c>
    </row>
    <row r="133" spans="1:15" x14ac:dyDescent="0.3">
      <c r="A133" s="11" t="str">
        <f>IF(InputSPP!A134="","",CONCATENATE("MOT",TRIM(InputSPP!A134)))</f>
        <v>MOT2.4.1.</v>
      </c>
      <c r="B133" s="12" t="str">
        <f>IF(I133="","",IF(B132="","TITLE",IF((LEN(A133)-LEN(SUBSTITUTE(A133,".","")))&lt;(LEN(A134)-LEN(SUBSTITUTE(A134,".",""))),IF(C133=TRUE,"RADIO","TITLE"),IF(H133="MTC1",VLOOKUP(MID(A133,6,4),Instructions!H$202:J$223,3,FALSE),IF(H133="MTC2, MTC3",VLOOKUP(MID(A133,6,4),Instructions!M$202:P$217,3,FALSE),IF(H133="MTC4",VLOOKUP(MID(A133,6,4),Instructions!R$202:U$208,3,FALSE)))))))</f>
        <v>RADIO</v>
      </c>
      <c r="D133" s="12">
        <f t="shared" si="9"/>
        <v>1</v>
      </c>
      <c r="G133" s="13"/>
      <c r="H133" s="14" t="str">
        <f>IF(LEN(A133)=5,"",IF(InputSPP!A134="","",VLOOKUP(VALUE(MID(A133,4,1)),Instructions!D$202:F$204,3,FALSE)))</f>
        <v>MTC2, MTC3</v>
      </c>
      <c r="I133" s="14" t="str">
        <f>IF(InputSPP!A134="","",IF(LEN(A133)&lt;6,"",IF(H133="MTC1",VLOOKUP(MID(A133,6,4),Instructions!H$202:I$223,2,FALSE),IF(H133="MTC2, MTC3",VLOOKUP(MID(A133,6,4),Instructions!M$202:P$217,2,FALSE),IF(H133="MTC4",VLOOKUP(MID(A133,6,4),Instructions!R$202:U$208,2,FALSE),"iets anders")))))</f>
        <v>DECT2, DECT3, DECT4</v>
      </c>
      <c r="J133" s="15" t="b">
        <f t="shared" ca="1" si="10"/>
        <v>1</v>
      </c>
      <c r="K133" s="13" t="b">
        <f t="shared" ca="1" si="11"/>
        <v>1</v>
      </c>
      <c r="L133" s="16">
        <f>IF(InputSPP!A134="","",IF(InputSPP!D134="",38626,InputSPP!D134))</f>
        <v>38626</v>
      </c>
      <c r="M133" s="16">
        <f>IF(InputSPP!A134="","",IF(InputSPP!E134="",73050,InputSPP!E134))</f>
        <v>73050</v>
      </c>
      <c r="N133" s="13" t="str">
        <f>IF(InputSPP!A134="","",InputSPP!C134)</f>
        <v>Suspension partielle ou totale pour une période d'un mois au plus, parce que non-respect des conditions liées au droit à l'aide financière (art. 60, § 3, al. 3)</v>
      </c>
      <c r="O133" s="13" t="str">
        <f>IF(InputSPP!A134="","",InputSPP!B134)</f>
        <v>Gehele of gedeeltelijke schorsing voor een periode van ten hoogste 1 maand, want niet-naleving van de voorwaarden die werden gekoppeld aan de financiële dienstverlening (art. 60, § 3, lid 3)</v>
      </c>
    </row>
    <row r="134" spans="1:15" x14ac:dyDescent="0.3">
      <c r="A134" s="11" t="str">
        <f>IF(InputSPP!A135="","",CONCATENATE("MOT",TRIM(InputSPP!A135)))</f>
        <v>MOT2.4.2.</v>
      </c>
      <c r="B134" s="12" t="str">
        <f>IF(I134="","",IF(B133="","TITLE",IF((LEN(A134)-LEN(SUBSTITUTE(A134,".","")))&lt;(LEN(A135)-LEN(SUBSTITUTE(A135,".",""))),IF(C134=TRUE,"RADIO","TITLE"),IF(H134="MTC1",VLOOKUP(MID(A134,6,4),Instructions!H$202:J$223,3,FALSE),IF(H134="MTC2, MTC3",VLOOKUP(MID(A134,6,4),Instructions!M$202:P$217,3,FALSE),IF(H134="MTC4",VLOOKUP(MID(A134,6,4),Instructions!R$202:U$208,3,FALSE)))))))</f>
        <v>RADIO</v>
      </c>
      <c r="D134" s="12">
        <f t="shared" si="9"/>
        <v>1</v>
      </c>
      <c r="G134" s="13"/>
      <c r="H134" s="14" t="str">
        <f>IF(LEN(A134)=5,"",IF(InputSPP!A135="","",VLOOKUP(VALUE(MID(A134,4,1)),Instructions!D$202:F$204,3,FALSE)))</f>
        <v>MTC2, MTC3</v>
      </c>
      <c r="I134" s="14" t="str">
        <f>IF(InputSPP!A135="","",IF(LEN(A134)&lt;6,"",IF(H134="MTC1",VLOOKUP(MID(A134,6,4),Instructions!H$202:I$223,2,FALSE),IF(H134="MTC2, MTC3",VLOOKUP(MID(A134,6,4),Instructions!M$202:P$217,2,FALSE),IF(H134="MTC4",VLOOKUP(MID(A134,6,4),Instructions!R$202:U$208,2,FALSE),"iets anders")))))</f>
        <v>DECT2, DECT3, DECT4</v>
      </c>
      <c r="J134" s="15" t="b">
        <f t="shared" ca="1" si="10"/>
        <v>1</v>
      </c>
      <c r="K134" s="13" t="b">
        <f t="shared" ca="1" si="11"/>
        <v>1</v>
      </c>
      <c r="L134" s="16">
        <f>IF(InputSPP!A135="","",IF(InputSPP!D135="",38626,InputSPP!D135))</f>
        <v>38626</v>
      </c>
      <c r="M134" s="16">
        <f>IF(InputSPP!A135="","",IF(InputSPP!E135="",73050,InputSPP!E135))</f>
        <v>73050</v>
      </c>
      <c r="N134" s="13" t="str">
        <f>IF(InputSPP!A135="","",InputSPP!C135)</f>
        <v>Suspension partielle ou totale pour une période de 3 mois au plus, parce que non-respect des conditions liées au droit à l'aide financière ET récidive dans un délai maximum d'un an (art. 60, § 3, al. 4)</v>
      </c>
      <c r="O134" s="13" t="str">
        <f>IF(InputSPP!A135="","",InputSPP!B135)</f>
        <v>Gehele of gedeeltelijke schorsing voor een periode van ten hoogste 3 maanden, want niet-naleving van de voorwaarden die werden gekoppeld aan de financiële dienstverlening EN herhaling binnen een termijn van ten hoogste 1 jaar (art. 60, § 3, lid 4)</v>
      </c>
    </row>
    <row r="135" spans="1:15" x14ac:dyDescent="0.3">
      <c r="A135" s="11" t="str">
        <f>IF(InputSPP!A136="","",CONCATENATE("MOT",TRIM(InputSPP!A136)))</f>
        <v/>
      </c>
      <c r="B135" s="12" t="str">
        <f>IF(I135="","",IF(B134="","TITLE",IF((LEN(A135)-LEN(SUBSTITUTE(A135,".","")))&lt;(LEN(A136)-LEN(SUBSTITUTE(A136,".",""))),IF(C135=TRUE,"RADIO","TITLE"),IF(H135="MTC1",VLOOKUP(MID(A135,6,4),Instructions!H$202:J$223,3,FALSE),IF(H135="MTC2, MTC3",VLOOKUP(MID(A135,6,4),Instructions!M$202:P$217,3,FALSE),IF(H135="MTC4",VLOOKUP(MID(A135,6,4),Instructions!R$202:U$208,3,FALSE)))))))</f>
        <v/>
      </c>
      <c r="D135" s="12" t="str">
        <f t="shared" si="9"/>
        <v/>
      </c>
      <c r="G135" s="13"/>
      <c r="H135" s="14" t="str">
        <f>IF(LEN(A135)=5,"",IF(InputSPP!A136="","",VLOOKUP(VALUE(MID(A135,4,1)),Instructions!D$202:F$204,3,FALSE)))</f>
        <v/>
      </c>
      <c r="I135" s="14" t="str">
        <f>IF(InputSPP!A136="","",IF(LEN(A135)&lt;6,"",IF(H135="MTC1",VLOOKUP(MID(A135,6,4),Instructions!H$202:I$223,2,FALSE),IF(H135="MTC2, MTC3",VLOOKUP(MID(A135,6,4),Instructions!M$202:P$217,2,FALSE),IF(H135="MTC4",VLOOKUP(MID(A135,6,4),Instructions!R$202:U$208,2,FALSE),"iets anders")))))</f>
        <v/>
      </c>
      <c r="J135" s="15" t="str">
        <f t="shared" ca="1" si="10"/>
        <v/>
      </c>
      <c r="K135" s="13" t="str">
        <f t="shared" ca="1" si="11"/>
        <v/>
      </c>
      <c r="L135" s="16" t="str">
        <f>IF(InputSPP!A136="","",IF(InputSPP!D136="",38626,InputSPP!D136))</f>
        <v/>
      </c>
      <c r="M135" s="16" t="str">
        <f>IF(InputSPP!A136="","",IF(InputSPP!E136="",73050,InputSPP!E136))</f>
        <v/>
      </c>
      <c r="N135" s="13" t="str">
        <f>IF(InputSPP!A136="","",InputSPP!C136)</f>
        <v/>
      </c>
      <c r="O135" s="13" t="str">
        <f>IF(InputSPP!A136="","",InputSPP!B136)</f>
        <v/>
      </c>
    </row>
    <row r="136" spans="1:15" x14ac:dyDescent="0.3">
      <c r="A136" s="11" t="str">
        <f>IF(InputSPP!A137="","",CONCATENATE("MOT",TRIM(InputSPP!A137)))</f>
        <v>MOT2.5.</v>
      </c>
      <c r="B136" s="12" t="str">
        <f>IF(I136="","",IF(B135="","TITLE",IF((LEN(A136)-LEN(SUBSTITUTE(A136,".","")))&lt;(LEN(A137)-LEN(SUBSTITUTE(A137,".",""))),IF(C136=TRUE,"RADIO","TITLE"),IF(H136="MTC1",VLOOKUP(MID(A136,6,4),Instructions!H$202:J$223,3,FALSE),IF(H136="MTC2, MTC3",VLOOKUP(MID(A136,6,4),Instructions!M$202:P$217,3,FALSE),IF(H136="MTC4",VLOOKUP(MID(A136,6,4),Instructions!R$202:U$208,3,FALSE)))))))</f>
        <v>TITLE</v>
      </c>
      <c r="D136" s="12">
        <f t="shared" si="9"/>
        <v>0</v>
      </c>
      <c r="G136" s="13"/>
      <c r="H136" s="14" t="str">
        <f>IF(LEN(A136)=5,"",IF(InputSPP!A137="","",VLOOKUP(VALUE(MID(A136,4,1)),Instructions!D$202:F$204,3,FALSE)))</f>
        <v>MTC2, MTC3</v>
      </c>
      <c r="I136" s="14" t="str">
        <f>IF(InputSPP!A137="","",IF(LEN(A136)&lt;6,"",IF(H136="MTC1",VLOOKUP(MID(A136,6,4),Instructions!H$202:I$223,2,FALSE),IF(H136="MTC2, MTC3",VLOOKUP(MID(A136,6,4),Instructions!M$202:P$217,2,FALSE),IF(H136="MTC4",VLOOKUP(MID(A136,6,4),Instructions!R$202:U$208,2,FALSE),"iets anders")))))</f>
        <v>DECT2, DECT4</v>
      </c>
      <c r="J136" s="15" t="b">
        <f t="shared" ca="1" si="10"/>
        <v>0</v>
      </c>
      <c r="K136" s="13" t="b">
        <f t="shared" ca="1" si="11"/>
        <v>0</v>
      </c>
      <c r="L136" s="16">
        <f>IF(InputSPP!A137="","",IF(InputSPP!D137="",38626,InputSPP!D137))</f>
        <v>38626</v>
      </c>
      <c r="M136" s="16">
        <f>IF(InputSPP!A137="","",IF(InputSPP!E137="",73050,InputSPP!E137))</f>
        <v>73050</v>
      </c>
      <c r="N136" s="13" t="str">
        <f>IF(InputSPP!A137="","",InputSPP!C137)</f>
        <v>La décision de révision</v>
      </c>
      <c r="O136" s="13" t="str">
        <f>IF(InputSPP!A137="","",InputSPP!B137)</f>
        <v>De beslissing tot herziening</v>
      </c>
    </row>
    <row r="137" spans="1:15" x14ac:dyDescent="0.3">
      <c r="A137" s="11" t="str">
        <f>IF(InputSPP!A138="","",CONCATENATE("MOT",TRIM(InputSPP!A138)))</f>
        <v>MOT2.5.1.</v>
      </c>
      <c r="B137" s="12" t="str">
        <f>IF(I137="","",IF(B136="","TITLE",IF((LEN(A137)-LEN(SUBSTITUTE(A137,".","")))&lt;(LEN(A138)-LEN(SUBSTITUTE(A138,".",""))),IF(C137=TRUE,"RADIO","TITLE"),IF(H137="MTC1",VLOOKUP(MID(A137,6,4),Instructions!H$202:J$223,3,FALSE),IF(H137="MTC2, MTC3",VLOOKUP(MID(A137,6,4),Instructions!M$202:P$217,3,FALSE),IF(H137="MTC4",VLOOKUP(MID(A137,6,4),Instructions!R$202:U$208,3,FALSE)))))))</f>
        <v>TITLE</v>
      </c>
      <c r="D137" s="12">
        <f t="shared" si="9"/>
        <v>1</v>
      </c>
      <c r="G137" s="13"/>
      <c r="H137" s="14" t="str">
        <f>IF(LEN(A137)=5,"",IF(InputSPP!A138="","",VLOOKUP(VALUE(MID(A137,4,1)),Instructions!D$202:F$204,3,FALSE)))</f>
        <v>MTC2, MTC3</v>
      </c>
      <c r="I137" s="14" t="str">
        <f>IF(InputSPP!A138="","",IF(LEN(A137)&lt;6,"",IF(H137="MTC1",VLOOKUP(MID(A137,6,4),Instructions!H$202:I$223,2,FALSE),IF(H137="MTC2, MTC3",VLOOKUP(MID(A137,6,4),Instructions!M$202:P$217,2,FALSE),IF(H137="MTC4",VLOOKUP(MID(A137,6,4),Instructions!R$202:U$208,2,FALSE),"iets anders")))))</f>
        <v>DECT2, DECT4</v>
      </c>
      <c r="J137" s="15" t="b">
        <f t="shared" ca="1" si="10"/>
        <v>0</v>
      </c>
      <c r="K137" s="13" t="b">
        <f t="shared" ca="1" si="11"/>
        <v>0</v>
      </c>
      <c r="L137" s="16">
        <f>IF(InputSPP!A138="","",IF(InputSPP!D138="",38626,InputSPP!D138))</f>
        <v>38626</v>
      </c>
      <c r="M137" s="16">
        <f>IF(InputSPP!A138="","",IF(InputSPP!E138="",73050,InputSPP!E138))</f>
        <v>73050</v>
      </c>
      <c r="N137" s="13" t="str">
        <f>IF(InputSPP!A138="","",InputSPP!C138)</f>
        <v>La décision d’arrêt</v>
      </c>
      <c r="O137" s="13" t="str">
        <f>IF(InputSPP!A138="","",InputSPP!B138)</f>
        <v xml:space="preserve">De beslissing tot stopzetting </v>
      </c>
    </row>
    <row r="138" spans="1:15" x14ac:dyDescent="0.3">
      <c r="A138" s="11" t="str">
        <f>IF(InputSPP!A139="","",CONCATENATE("MOT",TRIM(InputSPP!A139)))</f>
        <v>MOT2.5.1.1.</v>
      </c>
      <c r="B138" s="12" t="str">
        <f>IF(I138="","",IF(B137="","TITLE",IF((LEN(A138)-LEN(SUBSTITUTE(A138,".","")))&lt;(LEN(A139)-LEN(SUBSTITUTE(A139,".",""))),IF(C138=TRUE,"RADIO","TITLE"),IF(H138="MTC1",VLOOKUP(MID(A138,6,4),Instructions!H$202:J$223,3,FALSE),IF(H138="MTC2, MTC3",VLOOKUP(MID(A138,6,4),Instructions!M$202:P$217,3,FALSE),IF(H138="MTC4",VLOOKUP(MID(A138,6,4),Instructions!R$202:U$208,3,FALSE)))))))</f>
        <v>CHECKBOX</v>
      </c>
      <c r="D138" s="12">
        <f t="shared" si="9"/>
        <v>2</v>
      </c>
      <c r="G138" s="13"/>
      <c r="H138" s="14" t="str">
        <f>IF(LEN(A138)=5,"",IF(InputSPP!A139="","",VLOOKUP(VALUE(MID(A138,4,1)),Instructions!D$202:F$204,3,FALSE)))</f>
        <v>MTC2, MTC3</v>
      </c>
      <c r="I138" s="14" t="str">
        <f>IF(InputSPP!A139="","",IF(LEN(A138)&lt;6,"",IF(H138="MTC1",VLOOKUP(MID(A138,6,4),Instructions!H$202:I$223,2,FALSE),IF(H138="MTC2, MTC3",VLOOKUP(MID(A138,6,4),Instructions!M$202:P$217,2,FALSE),IF(H138="MTC4",VLOOKUP(MID(A138,6,4),Instructions!R$202:U$208,2,FALSE),"iets anders")))))</f>
        <v>DECT2, DECT4</v>
      </c>
      <c r="J138" s="15" t="b">
        <f t="shared" ca="1" si="10"/>
        <v>0</v>
      </c>
      <c r="K138" s="13" t="b">
        <f t="shared" ca="1" si="11"/>
        <v>0</v>
      </c>
      <c r="L138" s="16">
        <f>IF(InputSPP!A139="","",IF(InputSPP!D139="",38626,InputSPP!D139))</f>
        <v>38626</v>
      </c>
      <c r="M138" s="16">
        <f>IF(InputSPP!A139="","",IF(InputSPP!E139="",73050,InputSPP!E139))</f>
        <v>73050</v>
      </c>
      <c r="N138" s="13" t="str">
        <f>IF(InputSPP!A139="","",InputSPP!C139)</f>
        <v xml:space="preserve">Arrêt parce que les conditions d'octroi ne sont plus remplies </v>
      </c>
      <c r="O138" s="13" t="str">
        <f>IF(InputSPP!A139="","",InputSPP!B139)</f>
        <v xml:space="preserve">Stopzetting van de steun want niet langer voldaan aan de toekenningsvoorwaarden </v>
      </c>
    </row>
    <row r="139" spans="1:15" x14ac:dyDescent="0.3">
      <c r="A139" s="11" t="str">
        <f>IF(InputSPP!A140="","",CONCATENATE("MOT",TRIM(InputSPP!A140)))</f>
        <v>MOT2.5.1.2.</v>
      </c>
      <c r="B139" s="12" t="str">
        <f>IF(I139="","",IF(B138="","TITLE",IF((LEN(A139)-LEN(SUBSTITUTE(A139,".","")))&lt;(LEN(A140)-LEN(SUBSTITUTE(A140,".",""))),IF(C139=TRUE,"RADIO","TITLE"),IF(H139="MTC1",VLOOKUP(MID(A139,6,4),Instructions!H$202:J$223,3,FALSE),IF(H139="MTC2, MTC3",VLOOKUP(MID(A139,6,4),Instructions!M$202:P$217,3,FALSE),IF(H139="MTC4",VLOOKUP(MID(A139,6,4),Instructions!R$202:U$208,3,FALSE)))))))</f>
        <v>CHECKBOX</v>
      </c>
      <c r="D139" s="12">
        <f t="shared" si="9"/>
        <v>2</v>
      </c>
      <c r="G139" s="13"/>
      <c r="H139" s="14" t="str">
        <f>IF(LEN(A139)=5,"",IF(InputSPP!A140="","",VLOOKUP(VALUE(MID(A139,4,1)),Instructions!D$202:F$204,3,FALSE)))</f>
        <v>MTC2, MTC3</v>
      </c>
      <c r="I139" s="14" t="str">
        <f>IF(InputSPP!A140="","",IF(LEN(A139)&lt;6,"",IF(H139="MTC1",VLOOKUP(MID(A139,6,4),Instructions!H$202:I$223,2,FALSE),IF(H139="MTC2, MTC3",VLOOKUP(MID(A139,6,4),Instructions!M$202:P$217,2,FALSE),IF(H139="MTC4",VLOOKUP(MID(A139,6,4),Instructions!R$202:U$208,2,FALSE),"iets anders")))))</f>
        <v>DECT2, DECT4</v>
      </c>
      <c r="J139" s="15" t="b">
        <f t="shared" ca="1" si="10"/>
        <v>0</v>
      </c>
      <c r="K139" s="13" t="b">
        <f t="shared" ca="1" si="11"/>
        <v>0</v>
      </c>
      <c r="L139" s="16">
        <f>IF(InputSPP!A140="","",IF(InputSPP!D140="",38626,InputSPP!D140))</f>
        <v>38626</v>
      </c>
      <c r="M139" s="16">
        <f>IF(InputSPP!A140="","",IF(InputSPP!E140="",73050,InputSPP!E140))</f>
        <v>73050</v>
      </c>
      <c r="N139" s="13" t="str">
        <f>IF(InputSPP!A140="","",InputSPP!C140)</f>
        <v>Arrêt parce que modification de la compétence (Loi du 2 avril 1965)</v>
      </c>
      <c r="O139" s="13" t="str">
        <f>IF(InputSPP!A140="","",InputSPP!B140)</f>
        <v>Stopzetting van de steun want niet langer bevoegde OCMW (wet van 2 april 1965)</v>
      </c>
    </row>
    <row r="140" spans="1:15" x14ac:dyDescent="0.3">
      <c r="A140" s="11" t="str">
        <f>IF(InputSPP!A141="","",CONCATENATE("MOT",TRIM(InputSPP!A141)))</f>
        <v>MOT2.5.1.3.</v>
      </c>
      <c r="B140" s="12" t="str">
        <f>IF(I140="","",IF(B139="","TITLE",IF((LEN(A140)-LEN(SUBSTITUTE(A140,".","")))&lt;(LEN(A141)-LEN(SUBSTITUTE(A141,".",""))),IF(C140=TRUE,"RADIO","TITLE"),IF(H140="MTC1",VLOOKUP(MID(A140,6,4),Instructions!H$202:J$223,3,FALSE),IF(H140="MTC2, MTC3",VLOOKUP(MID(A140,6,4),Instructions!M$202:P$217,3,FALSE),IF(H140="MTC4",VLOOKUP(MID(A140,6,4),Instructions!R$202:U$208,3,FALSE)))))))</f>
        <v>CHECKBOX</v>
      </c>
      <c r="D140" s="12">
        <f t="shared" si="9"/>
        <v>2</v>
      </c>
      <c r="G140" s="13"/>
      <c r="H140" s="14" t="str">
        <f>IF(LEN(A140)=5,"",IF(InputSPP!A141="","",VLOOKUP(VALUE(MID(A140,4,1)),Instructions!D$202:F$204,3,FALSE)))</f>
        <v>MTC2, MTC3</v>
      </c>
      <c r="I140" s="14" t="str">
        <f>IF(InputSPP!A141="","",IF(LEN(A140)&lt;6,"",IF(H140="MTC1",VLOOKUP(MID(A140,6,4),Instructions!H$202:I$223,2,FALSE),IF(H140="MTC2, MTC3",VLOOKUP(MID(A140,6,4),Instructions!M$202:P$217,2,FALSE),IF(H140="MTC4",VLOOKUP(MID(A140,6,4),Instructions!R$202:U$208,2,FALSE),"iets anders")))))</f>
        <v>DECT2, DECT4</v>
      </c>
      <c r="J140" s="15" t="b">
        <f t="shared" ca="1" si="10"/>
        <v>0</v>
      </c>
      <c r="K140" s="13" t="b">
        <f t="shared" ca="1" si="11"/>
        <v>0</v>
      </c>
      <c r="L140" s="16">
        <f>IF(InputSPP!A141="","",IF(InputSPP!D141="",38626,InputSPP!D141))</f>
        <v>38626</v>
      </c>
      <c r="M140" s="16">
        <f>IF(InputSPP!A141="","",IF(InputSPP!E141="",73050,InputSPP!E141))</f>
        <v>73050</v>
      </c>
      <c r="N140" s="13" t="str">
        <f>IF(InputSPP!A141="","",InputSPP!C141)</f>
        <v>Arrêt à cause du décès de l’intéressé</v>
      </c>
      <c r="O140" s="13" t="str">
        <f>IF(InputSPP!A141="","",InputSPP!B141)</f>
        <v>Stopzetting van de steun ten gevolge van het overlijden van betrokkene</v>
      </c>
    </row>
    <row r="141" spans="1:15" x14ac:dyDescent="0.3">
      <c r="A141" s="11" t="str">
        <f>IF(InputSPP!A142="","",CONCATENATE("MOT",TRIM(InputSPP!A142)))</f>
        <v>MOT2.5.2.</v>
      </c>
      <c r="B141" s="12" t="str">
        <f>IF(I141="","",IF(B140="","TITLE",IF((LEN(A141)-LEN(SUBSTITUTE(A141,".","")))&lt;(LEN(A142)-LEN(SUBSTITUTE(A142,".",""))),IF(C141=TRUE,"RADIO","TITLE"),IF(H141="MTC1",VLOOKUP(MID(A141,6,4),Instructions!H$202:J$223,3,FALSE),IF(H141="MTC2, MTC3",VLOOKUP(MID(A141,6,4),Instructions!M$202:P$217,3,FALSE),IF(H141="MTC4",VLOOKUP(MID(A141,6,4),Instructions!R$202:U$208,3,FALSE)))))))</f>
        <v>CHECKBOX</v>
      </c>
      <c r="D141" s="12">
        <f t="shared" si="9"/>
        <v>1</v>
      </c>
      <c r="G141" s="13"/>
      <c r="H141" s="14" t="str">
        <f>IF(LEN(A141)=5,"",IF(InputSPP!A142="","",VLOOKUP(VALUE(MID(A141,4,1)),Instructions!D$202:F$204,3,FALSE)))</f>
        <v>MTC2, MTC3</v>
      </c>
      <c r="I141" s="14" t="str">
        <f>IF(InputSPP!A142="","",IF(LEN(A141)&lt;6,"",IF(H141="MTC1",VLOOKUP(MID(A141,6,4),Instructions!H$202:I$223,2,FALSE),IF(H141="MTC2, MTC3",VLOOKUP(MID(A141,6,4),Instructions!M$202:P$217,2,FALSE),IF(H141="MTC4",VLOOKUP(MID(A141,6,4),Instructions!R$202:U$208,2,FALSE),"iets anders")))))</f>
        <v>DECT2, DECT4</v>
      </c>
      <c r="J141" s="15" t="b">
        <f t="shared" ca="1" si="10"/>
        <v>0</v>
      </c>
      <c r="K141" s="13" t="b">
        <f t="shared" ca="1" si="11"/>
        <v>0</v>
      </c>
      <c r="L141" s="16">
        <f>IF(InputSPP!A142="","",IF(InputSPP!D142="",38626,InputSPP!D142))</f>
        <v>38626</v>
      </c>
      <c r="M141" s="16">
        <f>IF(InputSPP!A142="","",IF(InputSPP!E142="",73050,InputSPP!E142))</f>
        <v>73050</v>
      </c>
      <c r="N141" s="13" t="str">
        <f>IF(InputSPP!A142="","",InputSPP!C142)</f>
        <v>La décision modifiant l’aide, parce que changement dans l’état de besoin</v>
      </c>
      <c r="O141" s="13" t="str">
        <f>IF(InputSPP!A142="","",InputSPP!B142)</f>
        <v>Beslissing tot wijziging van de steun, want wijziging in de behoeftigheid</v>
      </c>
    </row>
    <row r="142" spans="1:15" x14ac:dyDescent="0.3">
      <c r="A142" s="11" t="str">
        <f>IF(InputSPP!A143="","",CONCATENATE("MOT",TRIM(InputSPP!A143)))</f>
        <v/>
      </c>
      <c r="B142" s="12" t="str">
        <f>IF(I142="","",IF(B141="","TITLE",IF((LEN(A142)-LEN(SUBSTITUTE(A142,".","")))&lt;(LEN(A143)-LEN(SUBSTITUTE(A143,".",""))),IF(C142=TRUE,"RADIO","TITLE"),IF(H142="MTC1",VLOOKUP(MID(A142,6,4),Instructions!H$202:J$223,3,FALSE),IF(H142="MTC2, MTC3",VLOOKUP(MID(A142,6,4),Instructions!M$202:P$217,3,FALSE),IF(H142="MTC4",VLOOKUP(MID(A142,6,4),Instructions!R$202:U$208,3,FALSE)))))))</f>
        <v/>
      </c>
      <c r="D142" s="12" t="str">
        <f t="shared" si="9"/>
        <v/>
      </c>
      <c r="G142" s="13"/>
      <c r="H142" s="14" t="str">
        <f>IF(LEN(A142)=5,"",IF(InputSPP!A143="","",VLOOKUP(VALUE(MID(A142,4,1)),Instructions!D$202:F$204,3,FALSE)))</f>
        <v/>
      </c>
      <c r="I142" s="14" t="str">
        <f>IF(InputSPP!A143="","",IF(LEN(A142)&lt;6,"",IF(H142="MTC1",VLOOKUP(MID(A142,6,4),Instructions!H$202:I$223,2,FALSE),IF(H142="MTC2, MTC3",VLOOKUP(MID(A142,6,4),Instructions!M$202:P$217,2,FALSE),IF(H142="MTC4",VLOOKUP(MID(A142,6,4),Instructions!R$202:U$208,2,FALSE),"iets anders")))))</f>
        <v/>
      </c>
      <c r="J142" s="15" t="str">
        <f t="shared" ca="1" si="10"/>
        <v/>
      </c>
      <c r="K142" s="13" t="str">
        <f t="shared" ca="1" si="11"/>
        <v/>
      </c>
      <c r="L142" s="16" t="str">
        <f>IF(InputSPP!A143="","",IF(InputSPP!D143="",38626,InputSPP!D143))</f>
        <v/>
      </c>
      <c r="M142" s="16" t="str">
        <f>IF(InputSPP!A143="","",IF(InputSPP!E143="",73050,InputSPP!E143))</f>
        <v/>
      </c>
      <c r="N142" s="13" t="str">
        <f>IF(InputSPP!A143="","",InputSPP!C143)</f>
        <v/>
      </c>
      <c r="O142" s="13" t="str">
        <f>IF(InputSPP!A143="","",InputSPP!B143)</f>
        <v/>
      </c>
    </row>
    <row r="143" spans="1:15" x14ac:dyDescent="0.3">
      <c r="A143" s="11" t="str">
        <f>IF(InputSPP!A144="","",CONCATENATE("MOT",TRIM(InputSPP!A144)))</f>
        <v>MOT3.</v>
      </c>
      <c r="B143" s="12" t="str">
        <f>IF(I143="","",IF(B142="","TITLE",IF((LEN(A143)-LEN(SUBSTITUTE(A143,".","")))&lt;(LEN(A144)-LEN(SUBSTITUTE(A144,".",""))),IF(C143=TRUE,"RADIO","TITLE"),IF(H143="MTC1",VLOOKUP(MID(A143,6,4),Instructions!H$202:J$223,3,FALSE),IF(H143="MTC2, MTC3",VLOOKUP(MID(A143,6,4),Instructions!M$202:P$217,3,FALSE),IF(H143="MTC4",VLOOKUP(MID(A143,6,4),Instructions!R$202:U$208,3,FALSE)))))))</f>
        <v/>
      </c>
      <c r="D143" s="12" t="str">
        <f t="shared" si="9"/>
        <v/>
      </c>
      <c r="G143" s="13"/>
      <c r="H143" s="14" t="str">
        <f>IF(LEN(A143)=5,"",IF(InputSPP!A144="","",VLOOKUP(VALUE(MID(A143,4,1)),Instructions!D$202:F$204,3,FALSE)))</f>
        <v/>
      </c>
      <c r="I143" s="14" t="str">
        <f>IF(InputSPP!A144="","",IF(LEN(A143)&lt;6,"",IF(H143="MTC1",VLOOKUP(MID(A143,6,4),Instructions!H$202:I$223,2,FALSE),IF(H143="MTC2, MTC3",VLOOKUP(MID(A143,6,4),Instructions!M$202:P$217,2,FALSE),IF(H143="MTC4",VLOOKUP(MID(A143,6,4),Instructions!R$202:U$208,2,FALSE),"iets anders")))))</f>
        <v/>
      </c>
      <c r="J143" s="15" t="str">
        <f t="shared" ca="1" si="10"/>
        <v/>
      </c>
      <c r="K143" s="13" t="str">
        <f t="shared" ca="1" si="11"/>
        <v/>
      </c>
      <c r="L143" s="16">
        <f>IF(InputSPP!A144="","",IF(InputSPP!D144="",38626,InputSPP!D144))</f>
        <v>38626</v>
      </c>
      <c r="M143" s="16">
        <f>IF(InputSPP!A144="","",IF(InputSPP!E144="",73050,InputSPP!E144))</f>
        <v>73050</v>
      </c>
      <c r="N143" s="13" t="str">
        <f>IF(InputSPP!A144="","",InputSPP!C144)</f>
        <v>Motivation concernant la compétence des CPAS (Loi du 2 avril 1965)
Lorsqu'un centre considère qu'il n'est pas compétent, transmission par écrit de la demande dans les cinq jours calendrier au centre qu'il estime être compétente et au demandeur, avec communication des raisons invoquées pour justifier l'incompétence (art. 18, § 4 Loi du 26 mai 2002 ou art. 58, § 3 Loi du 8 juillet 1976)
Raisons pour justifier l'incompétence (Loi du 2 avril 1965)</v>
      </c>
      <c r="O143" s="13" t="str">
        <f>IF(InputSPP!A144="","",InputSPP!B144)</f>
        <v>Motivering inzake de bevoegdheid van de OCMW’s (Wet van 2 april 1965) 
Wanneer het OCMW zich onbevoegd acht, schriftelijke overzending van de aanvraag binnen 5 kalenderdagen naar het volgens hem bevoegde OCMW en naar de aanvrager, met vermelding van de redenen van onbevoegdheid (art. 18, § 4 Wet van 26 mei 2002 of art. 58, § 3 Wet van 8 juli 1976)
Redenen van onbevoegdheid (Wet van 2 april 1965)</v>
      </c>
    </row>
    <row r="144" spans="1:15" x14ac:dyDescent="0.3">
      <c r="A144" s="11" t="str">
        <f>IF(InputSPP!A145="","",CONCATENATE("MOT",TRIM(InputSPP!A145)))</f>
        <v>MOT3.1.</v>
      </c>
      <c r="B144" s="12" t="str">
        <f>IF(I144="","",IF(B143="","TITLE",IF((LEN(A144)-LEN(SUBSTITUTE(A144,".","")))&lt;(LEN(A145)-LEN(SUBSTITUTE(A145,".",""))),IF(C144=TRUE,"RADIO","TITLE"),IF(H144="MTC1",VLOOKUP(MID(A144,6,4),Instructions!H$202:J$223,3,FALSE),IF(H144="MTC2, MTC3",VLOOKUP(MID(A144,6,4),Instructions!M$202:P$217,3,FALSE),IF(H144="MTC4",VLOOKUP(MID(A144,6,4),Instructions!R$202:U$208,3,FALSE)))))))</f>
        <v>TITLE</v>
      </c>
      <c r="D144" s="12">
        <f t="shared" si="9"/>
        <v>0</v>
      </c>
      <c r="G144" s="13"/>
      <c r="H144" s="14" t="str">
        <f>IF(LEN(A144)=5,"",IF(InputSPP!A145="","",VLOOKUP(VALUE(MID(A144,4,1)),Instructions!D$202:F$204,3,FALSE)))</f>
        <v>MTC4</v>
      </c>
      <c r="I144" s="14" t="str">
        <f>IF(InputSPP!A145="","",IF(LEN(A144)&lt;6,"",IF(H144="MTC1",VLOOKUP(MID(A144,6,4),Instructions!H$202:I$223,2,FALSE),IF(H144="MTC2, MTC3",VLOOKUP(MID(A144,6,4),Instructions!M$202:P$217,2,FALSE),IF(H144="MTC4",VLOOKUP(MID(A144,6,4),Instructions!R$202:U$208,2,FALSE),"iets anders")))))</f>
        <v>DECT5</v>
      </c>
      <c r="J144" s="15" t="b">
        <f t="shared" ca="1" si="10"/>
        <v>0</v>
      </c>
      <c r="K144" s="13" t="b">
        <f t="shared" ca="1" si="11"/>
        <v>0</v>
      </c>
      <c r="L144" s="16">
        <f>IF(InputSPP!A145="","",IF(InputSPP!D145="",38626,InputSPP!D145))</f>
        <v>38626</v>
      </c>
      <c r="M144" s="16">
        <f>IF(InputSPP!A145="","",IF(InputSPP!E145="",73050,InputSPP!E145))</f>
        <v>73050</v>
      </c>
      <c r="N144" s="13" t="str">
        <f>IF(InputSPP!A145="","",InputSPP!C145)</f>
        <v>Les règles spécifiques de compétence (prioritaires)</v>
      </c>
      <c r="O144" s="13" t="str">
        <f>IF(InputSPP!A145="","",InputSPP!B145)</f>
        <v xml:space="preserve">De bijzondere bevoegdheidsregels (voorrang) </v>
      </c>
    </row>
    <row r="145" spans="1:15" x14ac:dyDescent="0.3">
      <c r="A145" s="11" t="str">
        <f>IF(InputSPP!A146="","",CONCATENATE("MOT",TRIM(InputSPP!A146)))</f>
        <v>MOT3.1.1.</v>
      </c>
      <c r="B145" s="12" t="str">
        <f>IF(I145="","",IF(B144="","TITLE",IF((LEN(A145)-LEN(SUBSTITUTE(A145,".","")))&lt;(LEN(A146)-LEN(SUBSTITUTE(A146,".",""))),IF(C145=TRUE,"RADIO","TITLE"),IF(H145="MTC1",VLOOKUP(MID(A145,6,4),Instructions!H$202:J$223,3,FALSE),IF(H145="MTC2, MTC3",VLOOKUP(MID(A145,6,4),Instructions!M$202:P$217,3,FALSE),IF(H145="MTC4",VLOOKUP(MID(A145,6,4),Instructions!R$202:U$208,3,FALSE)))))))</f>
        <v>RADIO</v>
      </c>
      <c r="D145" s="12">
        <f t="shared" si="9"/>
        <v>1</v>
      </c>
      <c r="G145" s="13"/>
      <c r="H145" s="14" t="str">
        <f>IF(LEN(A145)=5,"",IF(InputSPP!A146="","",VLOOKUP(VALUE(MID(A145,4,1)),Instructions!D$202:F$204,3,FALSE)))</f>
        <v>MTC4</v>
      </c>
      <c r="I145" s="14" t="str">
        <f>IF(InputSPP!A146="","",IF(LEN(A145)&lt;6,"",IF(H145="MTC1",VLOOKUP(MID(A145,6,4),Instructions!H$202:I$223,2,FALSE),IF(H145="MTC2, MTC3",VLOOKUP(MID(A145,6,4),Instructions!M$202:P$217,2,FALSE),IF(H145="MTC4",VLOOKUP(MID(A145,6,4),Instructions!R$202:U$208,2,FALSE),"iets anders")))))</f>
        <v>DECT5</v>
      </c>
      <c r="J145" s="15" t="b">
        <f t="shared" ca="1" si="10"/>
        <v>0</v>
      </c>
      <c r="K145" s="13" t="b">
        <f t="shared" ca="1" si="11"/>
        <v>0</v>
      </c>
      <c r="L145" s="16">
        <f>IF(InputSPP!A146="","",IF(InputSPP!D146="",38626,InputSPP!D146))</f>
        <v>38626</v>
      </c>
      <c r="M145" s="16">
        <f>IF(InputSPP!A146="","",IF(InputSPP!E146="",73050,InputSPP!E146))</f>
        <v>73050</v>
      </c>
      <c r="N145" s="13" t="str">
        <f>IF(InputSPP!A146="","",InputSPP!C146)</f>
        <v>Résidence dans un établissement reconnu : le CPAS de la commune d'inscription à titre de résidence principale dans le registre de la population, des étrangers ou d’attente, au moment de l'admission est compétent (a priorité sur la règle de sans-abrisme) (art. 2, § 1)</v>
      </c>
      <c r="O145" s="13" t="str">
        <f>IF(InputSPP!A146="","",InputSPP!B146)</f>
        <v>Verblijf in een erkende instelling  : het OCMW van de gemeente van inschrijving als hoofdverblijfplaats in het bevolkings-, vreemdelingen- of wachtregister op datum van opname is bevoegd (voorrang op regel van dakloosheid) (art. 2, § 1)</v>
      </c>
    </row>
    <row r="146" spans="1:15" x14ac:dyDescent="0.3">
      <c r="A146" s="11" t="str">
        <f>IF(InputSPP!A147="","",CONCATENATE("MOT",TRIM(InputSPP!A147)))</f>
        <v>MOT3.1.2.</v>
      </c>
      <c r="B146" s="12" t="str">
        <f>IF(I146="","",IF(B145="","TITLE",IF((LEN(A146)-LEN(SUBSTITUTE(A146,".","")))&lt;(LEN(A147)-LEN(SUBSTITUTE(A147,".",""))),IF(C146=TRUE,"RADIO","TITLE"),IF(H146="MTC1",VLOOKUP(MID(A146,6,4),Instructions!H$202:J$223,3,FALSE),IF(H146="MTC2, MTC3",VLOOKUP(MID(A146,6,4),Instructions!M$202:P$217,3,FALSE),IF(H146="MTC4",VLOOKUP(MID(A146,6,4),Instructions!R$202:U$208,3,FALSE)))))))</f>
        <v>RADIO</v>
      </c>
      <c r="D146" s="12">
        <f t="shared" si="9"/>
        <v>1</v>
      </c>
      <c r="G146" s="13"/>
      <c r="H146" s="14" t="str">
        <f>IF(LEN(A146)=5,"",IF(InputSPP!A147="","",VLOOKUP(VALUE(MID(A146,4,1)),Instructions!D$202:F$204,3,FALSE)))</f>
        <v>MTC4</v>
      </c>
      <c r="I146" s="14" t="str">
        <f>IF(InputSPP!A147="","",IF(LEN(A146)&lt;6,"",IF(H146="MTC1",VLOOKUP(MID(A146,6,4),Instructions!H$202:I$223,2,FALSE),IF(H146="MTC2, MTC3",VLOOKUP(MID(A146,6,4),Instructions!M$202:P$217,2,FALSE),IF(H146="MTC4",VLOOKUP(MID(A146,6,4),Instructions!R$202:U$208,2,FALSE),"iets anders")))))</f>
        <v>DECT5</v>
      </c>
      <c r="J146" s="15" t="b">
        <f t="shared" ca="1" si="10"/>
        <v>0</v>
      </c>
      <c r="K146" s="13" t="b">
        <f t="shared" ca="1" si="11"/>
        <v>0</v>
      </c>
      <c r="L146" s="16">
        <f>IF(InputSPP!A147="","",IF(InputSPP!D147="",38626,InputSPP!D147))</f>
        <v>38626</v>
      </c>
      <c r="M146" s="16">
        <f>IF(InputSPP!A147="","",IF(InputSPP!E147="",73050,InputSPP!E147))</f>
        <v>73050</v>
      </c>
      <c r="N146" s="13" t="str">
        <f>IF(InputSPP!A147="","",InputSPP!C147)</f>
        <v>Demandeur d'asile : le CPAS de la commune d'inscription au registre d’attente (pas l’OE ou le CGRA) est compétent (a priorité sur la règle de l'établissement) (art. 2, § 5)</v>
      </c>
      <c r="O146" s="13" t="str">
        <f>IF(InputSPP!A147="","",InputSPP!B147)</f>
        <v>Asielzoeker : het OCMW van de gemeente van inschrijving in het wachtregister (niet DVZ of CGVS) is bevoegd (voorrang op regel van de instelling) (art. 2, § 5)</v>
      </c>
    </row>
    <row r="147" spans="1:15" x14ac:dyDescent="0.3">
      <c r="A147" s="11" t="str">
        <f>IF(InputSPP!A148="","",CONCATENATE("MOT",TRIM(InputSPP!A148)))</f>
        <v>MOT3.1.3.</v>
      </c>
      <c r="B147" s="12" t="str">
        <f>IF(I147="","",IF(B146="","TITLE",IF((LEN(A147)-LEN(SUBSTITUTE(A147,".","")))&lt;(LEN(A148)-LEN(SUBSTITUTE(A148,".",""))),IF(C147=TRUE,"RADIO","TITLE"),IF(H147="MTC1",VLOOKUP(MID(A147,6,4),Instructions!H$202:J$223,3,FALSE),IF(H147="MTC2, MTC3",VLOOKUP(MID(A147,6,4),Instructions!M$202:P$217,3,FALSE),IF(H147="MTC4",VLOOKUP(MID(A147,6,4),Instructions!R$202:U$208,3,FALSE)))))))</f>
        <v>RADIO</v>
      </c>
      <c r="D147" s="12">
        <f t="shared" si="9"/>
        <v>1</v>
      </c>
      <c r="G147" s="13"/>
      <c r="H147" s="14" t="str">
        <f>IF(LEN(A147)=5,"",IF(InputSPP!A148="","",VLOOKUP(VALUE(MID(A147,4,1)),Instructions!D$202:F$204,3,FALSE)))</f>
        <v>MTC4</v>
      </c>
      <c r="I147" s="14" t="str">
        <f>IF(InputSPP!A148="","",IF(LEN(A147)&lt;6,"",IF(H147="MTC1",VLOOKUP(MID(A147,6,4),Instructions!H$202:I$223,2,FALSE),IF(H147="MTC2, MTC3",VLOOKUP(MID(A147,6,4),Instructions!M$202:P$217,2,FALSE),IF(H147="MTC4",VLOOKUP(MID(A147,6,4),Instructions!R$202:U$208,2,FALSE),"iets anders")))))</f>
        <v>DECT5</v>
      </c>
      <c r="J147" s="15" t="b">
        <f t="shared" ca="1" si="10"/>
        <v>0</v>
      </c>
      <c r="K147" s="13" t="b">
        <f t="shared" ca="1" si="11"/>
        <v>0</v>
      </c>
      <c r="L147" s="16">
        <f>IF(InputSPP!A148="","",IF(InputSPP!D148="",38626,InputSPP!D148))</f>
        <v>38626</v>
      </c>
      <c r="M147" s="16">
        <f>IF(InputSPP!A148="","",IF(InputSPP!E148="",73050,InputSPP!E148))</f>
        <v>73050</v>
      </c>
      <c r="N147" s="13" t="str">
        <f>IF(InputSPP!A148="","",InputSPP!C148)</f>
        <v>Etudiant : le CPAS de la commune d'inscription à titre de résidence principale dans le registre de la population ou des étrangers au moment de la demande est compétent (a priorité sur les autres règles spécifiques : par exemple un étudiant sans abri ou un étudiant dans un établissement reconnu) (art. 2, § 6)</v>
      </c>
      <c r="O147" s="13" t="str">
        <f>IF(InputSPP!A148="","",InputSPP!B148)</f>
        <v>Student : het OCMW van de gemeente van inschrijving als hoofdverblijfplaats in het bevolkings- of vreemdelingenregister op datum steunaanvraag is bevoegd (voorrang op andere regels : bijvoorbeeld dakloze student of student in erkende instelling) (art. 2, § 6)</v>
      </c>
    </row>
    <row r="148" spans="1:15" x14ac:dyDescent="0.3">
      <c r="A148" s="11" t="str">
        <f>IF(InputSPP!A149="","",CONCATENATE("MOT",TRIM(InputSPP!A149)))</f>
        <v>MOT3.1.4.</v>
      </c>
      <c r="B148" s="12" t="str">
        <f>IF(I148="","",IF(B147="","TITLE",IF((LEN(A148)-LEN(SUBSTITUTE(A148,".","")))&lt;(LEN(A149)-LEN(SUBSTITUTE(A149,".",""))),IF(C148=TRUE,"RADIO","TITLE"),IF(H148="MTC1",VLOOKUP(MID(A148,6,4),Instructions!H$202:J$223,3,FALSE),IF(H148="MTC2, MTC3",VLOOKUP(MID(A148,6,4),Instructions!M$202:P$217,3,FALSE),IF(H148="MTC4",VLOOKUP(MID(A148,6,4),Instructions!R$202:U$208,3,FALSE)))))))</f>
        <v>RADIO</v>
      </c>
      <c r="D148" s="12">
        <f t="shared" si="9"/>
        <v>1</v>
      </c>
      <c r="G148" s="13"/>
      <c r="H148" s="14" t="str">
        <f>IF(LEN(A148)=5,"",IF(InputSPP!A149="","",VLOOKUP(VALUE(MID(A148,4,1)),Instructions!D$202:F$204,3,FALSE)))</f>
        <v>MTC4</v>
      </c>
      <c r="I148" s="14" t="str">
        <f>IF(InputSPP!A149="","",IF(LEN(A148)&lt;6,"",IF(H148="MTC1",VLOOKUP(MID(A148,6,4),Instructions!H$202:I$223,2,FALSE),IF(H148="MTC2, MTC3",VLOOKUP(MID(A148,6,4),Instructions!M$202:P$217,2,FALSE),IF(H148="MTC4",VLOOKUP(MID(A148,6,4),Instructions!R$202:U$208,2,FALSE),"iets anders")))))</f>
        <v>DECT5</v>
      </c>
      <c r="J148" s="15" t="b">
        <f t="shared" ca="1" si="10"/>
        <v>0</v>
      </c>
      <c r="K148" s="13" t="b">
        <f t="shared" ca="1" si="11"/>
        <v>0</v>
      </c>
      <c r="L148" s="16">
        <f>IF(InputSPP!A149="","",IF(InputSPP!D149="",38626,InputSPP!D149))</f>
        <v>38626</v>
      </c>
      <c r="M148" s="16">
        <f>IF(InputSPP!A149="","",IF(InputSPP!E149="",73050,InputSPP!E149))</f>
        <v>73050</v>
      </c>
      <c r="N148" s="13" t="str">
        <f>IF(InputSPP!A149="","",InputSPP!C149)</f>
        <v>Une personne sans abri : le CPAS de la commune de la résidence de fait est compétent (art. 2, § 7)</v>
      </c>
      <c r="O148" s="13" t="str">
        <f>IF(InputSPP!A149="","",InputSPP!B149)</f>
        <v>Dakloze : het OCMW van de gemeente van de feitelijke verblijfplaats is bevoegd (art. 2, § 7)</v>
      </c>
    </row>
    <row r="149" spans="1:15" x14ac:dyDescent="0.3">
      <c r="A149" s="11" t="str">
        <f>IF(InputSPP!A150="","",CONCATENATE("MOT",TRIM(InputSPP!A150)))</f>
        <v>MOT3.1.5.</v>
      </c>
      <c r="B149" s="12" t="str">
        <f>IF(I149="","",IF(B148="","TITLE",IF((LEN(A149)-LEN(SUBSTITUTE(A149,".","")))&lt;(LEN(A150)-LEN(SUBSTITUTE(A150,".",""))),IF(C149=TRUE,"RADIO","TITLE"),IF(H149="MTC1",VLOOKUP(MID(A149,6,4),Instructions!H$202:J$223,3,FALSE),IF(H149="MTC2, MTC3",VLOOKUP(MID(A149,6,4),Instructions!M$202:P$217,3,FALSE),IF(H149="MTC4",VLOOKUP(MID(A149,6,4),Instructions!R$202:U$208,3,FALSE)))))))</f>
        <v>RADIO</v>
      </c>
      <c r="D149" s="12">
        <f t="shared" si="9"/>
        <v>1</v>
      </c>
      <c r="G149" s="13"/>
      <c r="H149" s="14" t="str">
        <f>IF(LEN(A149)=5,"",IF(InputSPP!A150="","",VLOOKUP(VALUE(MID(A149,4,1)),Instructions!D$202:F$204,3,FALSE)))</f>
        <v>MTC4</v>
      </c>
      <c r="I149" s="14" t="str">
        <f>IF(InputSPP!A150="","",IF(LEN(A149)&lt;6,"",IF(H149="MTC1",VLOOKUP(MID(A149,6,4),Instructions!H$202:I$223,2,FALSE),IF(H149="MTC2, MTC3",VLOOKUP(MID(A149,6,4),Instructions!M$202:P$217,2,FALSE),IF(H149="MTC4",VLOOKUP(MID(A149,6,4),Instructions!R$202:U$208,2,FALSE),"iets anders")))))</f>
        <v>DECT5</v>
      </c>
      <c r="J149" s="15" t="b">
        <f t="shared" ca="1" si="10"/>
        <v>0</v>
      </c>
      <c r="K149" s="13" t="b">
        <f t="shared" ca="1" si="11"/>
        <v>0</v>
      </c>
      <c r="L149" s="16">
        <f>IF(InputSPP!A150="","",IF(InputSPP!D150="",38626,InputSPP!D150))</f>
        <v>38626</v>
      </c>
      <c r="M149" s="16">
        <f>IF(InputSPP!A150="","",IF(InputSPP!E150="",73050,InputSPP!E150))</f>
        <v>73050</v>
      </c>
      <c r="N149" s="13" t="str">
        <f>IF(InputSPP!A150="","",InputSPP!C150)</f>
        <v>L'octroi de la garantie locative demandé dans une structure d'accueil : le CPAS de la commune où se trouve le logement est compétent (art. 2, § 8)</v>
      </c>
      <c r="O149" s="13" t="str">
        <f>IF(InputSPP!A150="","",InputSPP!B150)</f>
        <v>Huurwaarborg aangevraagd in opvangstructuur : Het OCMW van de gemeente waar de woonst zich bevindt, is bevoegd (art. 2, § 8)</v>
      </c>
    </row>
    <row r="150" spans="1:15" x14ac:dyDescent="0.3">
      <c r="A150" s="11" t="str">
        <f>IF(InputSPP!A152="","",CONCATENATE("MOT",TRIM(InputSPP!A152)))</f>
        <v>MOT3.2.</v>
      </c>
      <c r="B150" s="12" t="str">
        <f>IF(I150="","",IF(B149="","TITLE",IF((LEN(A150)-LEN(SUBSTITUTE(A150,".","")))&lt;(LEN(A151)-LEN(SUBSTITUTE(A151,".",""))),IF(C150=TRUE,"RADIO","TITLE"),IF(H150="MTC1",VLOOKUP(MID(A150,6,4),Instructions!H$202:J$223,3,FALSE),IF(H150="MTC2, MTC3",VLOOKUP(MID(A150,6,4),Instructions!M$202:P$217,3,FALSE),IF(H150="MTC4",VLOOKUP(MID(A150,6,4),Instructions!R$202:U$208,3,FALSE)))))))</f>
        <v>RADIO</v>
      </c>
      <c r="D150" s="12">
        <f t="shared" si="9"/>
        <v>0</v>
      </c>
      <c r="G150" s="13"/>
      <c r="H150" s="14" t="str">
        <f>IF(LEN(A150)=5,"",IF(InputSPP!A152="","",VLOOKUP(VALUE(MID(A150,4,1)),Instructions!D$202:F$204,3,FALSE)))</f>
        <v>MTC4</v>
      </c>
      <c r="I150" s="14" t="str">
        <f>IF(InputSPP!A152="","",IF(LEN(A150)&lt;6,"",IF(H150="MTC1",VLOOKUP(MID(A150,6,4),Instructions!H$202:I$223,2,FALSE),IF(H150="MTC2, MTC3",VLOOKUP(MID(A150,6,4),Instructions!M$202:P$217,2,FALSE),IF(H150="MTC4",VLOOKUP(MID(A150,6,4),Instructions!R$202:U$208,2,FALSE),"iets anders")))))</f>
        <v>DECT5</v>
      </c>
      <c r="J150" s="15" t="b">
        <f t="shared" ca="1" si="10"/>
        <v>0</v>
      </c>
      <c r="K150" s="13" t="b">
        <f t="shared" ca="1" si="11"/>
        <v>0</v>
      </c>
      <c r="L150" s="16">
        <f>IF(InputSPP!A152="","",IF(InputSPP!D152="",38626,InputSPP!D152))</f>
        <v>38626</v>
      </c>
      <c r="M150" s="16">
        <f>IF(InputSPP!A152="","",IF(InputSPP!E152="",73050,InputSPP!E152))</f>
        <v>73050</v>
      </c>
      <c r="N150" s="13" t="str">
        <f>IF(InputSPP!A152="","",InputSPP!C152)</f>
        <v>La règle générale de compétence : le CPAS de la commune de la résidence habituelle est compétent (art. 1, al. 1, 1°)</v>
      </c>
      <c r="O150" s="13" t="str">
        <f>IF(InputSPP!A152="","",InputSPP!B152)</f>
        <v>De algemene bevoegdheidsregel : het OCMW van de gemeente van de gewoonlijk verblijfplaats is bevoegd (art. 1, lid 1, 1°)</v>
      </c>
    </row>
    <row r="151" spans="1:15" x14ac:dyDescent="0.3">
      <c r="A151" s="11" t="str">
        <f>IF(InputSPP!A153="","",CONCATENATE("MOT",TRIM(InputSPP!A153)))</f>
        <v/>
      </c>
      <c r="B151" s="12" t="str">
        <f>IF(I151="","",IF(B150="","TITLE",IF((LEN(A151)-LEN(SUBSTITUTE(A151,".","")))&lt;(LEN(A152)-LEN(SUBSTITUTE(A152,".",""))),IF(C151=TRUE,"RADIO","TITLE"),IF(H151="MTC1",VLOOKUP(MID(A151,6,4),Instructions!H$202:J$223,3,FALSE),IF(H151="MTC2, MTC3",VLOOKUP(MID(A151,6,4),Instructions!M$202:P$217,3,FALSE),IF(H151="MTC4",VLOOKUP(MID(A151,6,4),Instructions!R$202:U$208,3,FALSE)))))))</f>
        <v/>
      </c>
      <c r="D151" s="12" t="str">
        <f t="shared" si="9"/>
        <v/>
      </c>
      <c r="G151" s="13"/>
      <c r="H151" s="14" t="str">
        <f>IF(LEN(A151)=5,"",IF(InputSPP!A153="","",VLOOKUP(VALUE(MID(A151,4,1)),Instructions!D$202:F$204,3,FALSE)))</f>
        <v/>
      </c>
      <c r="I151" s="14" t="str">
        <f>IF(InputSPP!A153="","",IF(LEN(A151)&lt;6,"",IF(H151="MTC1",VLOOKUP(MID(A151,6,4),Instructions!H$202:I$223,2,FALSE),IF(H151="MTC2, MTC3",VLOOKUP(MID(A151,6,4),Instructions!M$202:P$217,2,FALSE),IF(H151="MTC4",VLOOKUP(MID(A151,6,4),Instructions!R$202:U$208,2,FALSE),"iets anders")))))</f>
        <v/>
      </c>
      <c r="J151" s="15" t="str">
        <f t="shared" ca="1" si="10"/>
        <v/>
      </c>
      <c r="K151" s="13" t="str">
        <f t="shared" ca="1" si="11"/>
        <v/>
      </c>
      <c r="L151" s="16" t="str">
        <f>IF(InputSPP!A153="","",IF(InputSPP!D153="",38626,InputSPP!D153))</f>
        <v/>
      </c>
      <c r="M151" s="16" t="str">
        <f>IF(InputSPP!A153="","",IF(InputSPP!E153="",73050,InputSPP!E153))</f>
        <v/>
      </c>
      <c r="N151" s="13" t="str">
        <f>IF(InputSPP!A153="","",InputSPP!C153)</f>
        <v/>
      </c>
      <c r="O151" s="13" t="str">
        <f>IF(InputSPP!A153="","",InputSPP!B153)</f>
        <v/>
      </c>
    </row>
    <row r="152" spans="1:15" x14ac:dyDescent="0.3">
      <c r="A152" s="11" t="str">
        <f>IF(InputSPP!A154="","",CONCATENATE("MOT",TRIM(InputSPP!A154)))</f>
        <v/>
      </c>
      <c r="B152" s="12" t="str">
        <f>IF(I152="","",IF(B151="","TITLE",IF((LEN(A152)-LEN(SUBSTITUTE(A152,".","")))&lt;(LEN(A153)-LEN(SUBSTITUTE(A153,".",""))),IF(C152=TRUE,"RADIO","TITLE"),IF(H152="MTC1",VLOOKUP(MID(A152,6,4),Instructions!H$202:J$223,3,FALSE),IF(H152="MTC2, MTC3",VLOOKUP(MID(A152,6,4),Instructions!M$202:P$217,3,FALSE),IF(H152="MTC4",VLOOKUP(MID(A152,6,4),Instructions!R$202:U$208,3,FALSE)))))))</f>
        <v/>
      </c>
      <c r="D152" s="12" t="str">
        <f t="shared" si="9"/>
        <v/>
      </c>
      <c r="G152" s="13"/>
      <c r="H152" s="14" t="str">
        <f>IF(LEN(A152)=5,"",IF(InputSPP!A154="","",VLOOKUP(VALUE(MID(A152,4,1)),Instructions!D$202:F$204,3,FALSE)))</f>
        <v/>
      </c>
      <c r="I152" s="14" t="str">
        <f>IF(InputSPP!A154="","",IF(LEN(A152)&lt;6,"",IF(H152="MTC1",VLOOKUP(MID(A152,6,4),Instructions!H$202:I$223,2,FALSE),IF(H152="MTC2, MTC3",VLOOKUP(MID(A152,6,4),Instructions!M$202:P$217,2,FALSE),IF(H152="MTC4",VLOOKUP(MID(A152,6,4),Instructions!R$202:U$208,2,FALSE),"iets anders")))))</f>
        <v/>
      </c>
      <c r="J152" s="15" t="str">
        <f t="shared" ca="1" si="10"/>
        <v/>
      </c>
      <c r="K152" s="13" t="str">
        <f t="shared" ca="1" si="11"/>
        <v/>
      </c>
      <c r="L152" s="16" t="str">
        <f>IF(InputSPP!A154="","",IF(InputSPP!D154="",38626,InputSPP!D154))</f>
        <v/>
      </c>
      <c r="M152" s="16" t="str">
        <f>IF(InputSPP!A154="","",IF(InputSPP!E154="",73050,InputSPP!E154))</f>
        <v/>
      </c>
      <c r="N152" s="13" t="str">
        <f>IF(InputSPP!A154="","",InputSPP!C154)</f>
        <v/>
      </c>
      <c r="O152" s="13" t="str">
        <f>IF(InputSPP!A154="","",InputSPP!B154)</f>
        <v/>
      </c>
    </row>
    <row r="153" spans="1:15" x14ac:dyDescent="0.3">
      <c r="A153" s="11" t="str">
        <f>IF(InputSPP!A155="","",CONCATENATE("MOT",TRIM(InputSPP!A155)))</f>
        <v/>
      </c>
      <c r="B153" s="12" t="str">
        <f>IF(I153="","",IF(B152="","TITLE",IF((LEN(A153)-LEN(SUBSTITUTE(A153,".","")))&lt;(LEN(A154)-LEN(SUBSTITUTE(A154,".",""))),IF(C153=TRUE,"RADIO","TITLE"),IF(H153="MTC1",VLOOKUP(MID(A153,6,4),Instructions!H$202:J$223,3,FALSE),IF(H153="MTC2, MTC3",VLOOKUP(MID(A153,6,4),Instructions!M$202:P$217,3,FALSE),IF(H153="MTC4",VLOOKUP(MID(A153,6,4),Instructions!R$202:U$208,3,FALSE)))))))</f>
        <v/>
      </c>
      <c r="D153" s="12" t="str">
        <f t="shared" si="9"/>
        <v/>
      </c>
      <c r="G153" s="13"/>
      <c r="H153" s="14" t="str">
        <f>IF(LEN(A153)=5,"",IF(InputSPP!A155="","",VLOOKUP(VALUE(MID(A153,4,1)),Instructions!D$202:F$204,3,FALSE)))</f>
        <v/>
      </c>
      <c r="I153" s="14" t="str">
        <f>IF(InputSPP!A155="","",IF(LEN(A153)&lt;6,"",IF(H153="MTC1",VLOOKUP(MID(A153,6,4),Instructions!H$202:I$223,2,FALSE),IF(H153="MTC2, MTC3",VLOOKUP(MID(A153,6,4),Instructions!M$202:P$217,2,FALSE),IF(H153="MTC4",VLOOKUP(MID(A153,6,4),Instructions!R$202:U$208,2,FALSE),"iets anders")))))</f>
        <v/>
      </c>
      <c r="J153" s="15" t="str">
        <f t="shared" ca="1" si="10"/>
        <v/>
      </c>
      <c r="K153" s="13" t="str">
        <f t="shared" ca="1" si="11"/>
        <v/>
      </c>
      <c r="L153" s="16" t="str">
        <f>IF(InputSPP!A155="","",IF(InputSPP!D155="",38626,InputSPP!D155))</f>
        <v/>
      </c>
      <c r="M153" s="16" t="str">
        <f>IF(InputSPP!A155="","",IF(InputSPP!E155="",73050,InputSPP!E155))</f>
        <v/>
      </c>
      <c r="N153" s="13" t="str">
        <f>IF(InputSPP!A155="","",InputSPP!C155)</f>
        <v/>
      </c>
      <c r="O153" s="13" t="str">
        <f>IF(InputSPP!A155="","",InputSPP!B155)</f>
        <v/>
      </c>
    </row>
    <row r="154" spans="1:15" x14ac:dyDescent="0.3">
      <c r="A154" s="11" t="str">
        <f>IF(InputSPP!A156="","",CONCATENATE("MOT",TRIM(InputSPP!A156)))</f>
        <v/>
      </c>
      <c r="B154" s="12" t="str">
        <f>IF(I154="","",IF(B153="","TITLE",IF((LEN(A154)-LEN(SUBSTITUTE(A154,".","")))&lt;(LEN(A155)-LEN(SUBSTITUTE(A155,".",""))),IF(C154=TRUE,"RADIO","TITLE"),IF(H154="MTC1",VLOOKUP(MID(A154,6,4),Instructions!H$202:J$223,3,FALSE),IF(H154="MTC2, MTC3",VLOOKUP(MID(A154,6,4),Instructions!M$202:P$217,3,FALSE),IF(H154="MTC4",VLOOKUP(MID(A154,6,4),Instructions!R$202:U$208,3,FALSE)))))))</f>
        <v/>
      </c>
      <c r="D154" s="12" t="str">
        <f t="shared" si="9"/>
        <v/>
      </c>
      <c r="G154" s="13"/>
      <c r="H154" s="14" t="str">
        <f>IF(LEN(A154)=5,"",IF(InputSPP!A156="","",VLOOKUP(VALUE(MID(A154,4,1)),Instructions!D$202:F$204,3,FALSE)))</f>
        <v/>
      </c>
      <c r="I154" s="14" t="str">
        <f>IF(InputSPP!A156="","",IF(LEN(A154)&lt;6,"",IF(H154="MTC1",VLOOKUP(MID(A154,6,4),Instructions!H$202:I$223,2,FALSE),IF(H154="MTC2, MTC3",VLOOKUP(MID(A154,6,4),Instructions!M$202:P$217,2,FALSE),IF(H154="MTC4",VLOOKUP(MID(A154,6,4),Instructions!R$202:U$208,2,FALSE),"iets anders")))))</f>
        <v/>
      </c>
      <c r="J154" s="15" t="str">
        <f t="shared" ca="1" si="10"/>
        <v/>
      </c>
      <c r="K154" s="13" t="str">
        <f t="shared" ca="1" si="11"/>
        <v/>
      </c>
      <c r="L154" s="16" t="str">
        <f>IF(InputSPP!A156="","",IF(InputSPP!D156="",38626,InputSPP!D156))</f>
        <v/>
      </c>
      <c r="M154" s="16" t="str">
        <f>IF(InputSPP!A156="","",IF(InputSPP!E156="",73050,InputSPP!E156))</f>
        <v/>
      </c>
      <c r="N154" s="13" t="str">
        <f>IF(InputSPP!A156="","",InputSPP!C156)</f>
        <v/>
      </c>
      <c r="O154" s="13" t="str">
        <f>IF(InputSPP!A156="","",InputSPP!B156)</f>
        <v/>
      </c>
    </row>
    <row r="155" spans="1:15" x14ac:dyDescent="0.3">
      <c r="A155" s="11" t="str">
        <f>IF(InputSPP!A157="","",CONCATENATE("MOT",TRIM(InputSPP!A157)))</f>
        <v/>
      </c>
      <c r="B155" s="12" t="str">
        <f>IF(I155="","",IF(B154="","TITLE",IF((LEN(A155)-LEN(SUBSTITUTE(A155,".","")))&lt;(LEN(A156)-LEN(SUBSTITUTE(A156,".",""))),IF(C155=TRUE,"RADIO","TITLE"),IF(H155="MTC1",VLOOKUP(MID(A155,6,4),Instructions!H$202:J$223,3,FALSE),IF(H155="MTC2, MTC3",VLOOKUP(MID(A155,6,4),Instructions!M$202:P$217,3,FALSE),IF(H155="MTC4",VLOOKUP(MID(A155,6,4),Instructions!R$202:U$208,3,FALSE)))))))</f>
        <v/>
      </c>
      <c r="D155" s="12" t="str">
        <f t="shared" si="9"/>
        <v/>
      </c>
      <c r="G155" s="13"/>
      <c r="H155" s="14" t="str">
        <f>IF(LEN(A155)=5,"",IF(InputSPP!A157="","",VLOOKUP(VALUE(MID(A155,4,1)),Instructions!D$202:F$204,3,FALSE)))</f>
        <v/>
      </c>
      <c r="I155" s="14" t="str">
        <f>IF(InputSPP!A157="","",IF(LEN(A155)&lt;6,"",IF(H155="MTC1",VLOOKUP(MID(A155,6,4),Instructions!H$202:I$223,2,FALSE),IF(H155="MTC2, MTC3",VLOOKUP(MID(A155,6,4),Instructions!M$202:P$217,2,FALSE),IF(H155="MTC4",VLOOKUP(MID(A155,6,4),Instructions!R$202:U$208,2,FALSE),"iets anders")))))</f>
        <v/>
      </c>
      <c r="J155" s="15" t="str">
        <f t="shared" ca="1" si="10"/>
        <v/>
      </c>
      <c r="K155" s="13" t="str">
        <f t="shared" ca="1" si="11"/>
        <v/>
      </c>
      <c r="L155" s="16" t="str">
        <f>IF(InputSPP!A157="","",IF(InputSPP!D157="",38626,InputSPP!D157))</f>
        <v/>
      </c>
      <c r="M155" s="16" t="str">
        <f>IF(InputSPP!A157="","",IF(InputSPP!E157="",73050,InputSPP!E157))</f>
        <v/>
      </c>
      <c r="N155" s="13" t="str">
        <f>IF(InputSPP!A157="","",InputSPP!C157)</f>
        <v/>
      </c>
      <c r="O155" s="13" t="str">
        <f>IF(InputSPP!A157="","",InputSPP!B157)</f>
        <v/>
      </c>
    </row>
    <row r="156" spans="1:15" x14ac:dyDescent="0.3">
      <c r="A156" s="11" t="str">
        <f>IF(InputSPP!A158="","",CONCATENATE("MOT",TRIM(InputSPP!A158)))</f>
        <v/>
      </c>
      <c r="B156" s="12" t="str">
        <f>IF(I156="","",IF(B155="","TITLE",IF((LEN(A156)-LEN(SUBSTITUTE(A156,".","")))&lt;(LEN(A157)-LEN(SUBSTITUTE(A157,".",""))),IF(C156=TRUE,"RADIO","TITLE"),IF(H156="MTC1",VLOOKUP(MID(A156,6,4),Instructions!H$202:J$223,3,FALSE),IF(H156="MTC2, MTC3",VLOOKUP(MID(A156,6,4),Instructions!M$202:P$217,3,FALSE),IF(H156="MTC4",VLOOKUP(MID(A156,6,4),Instructions!R$202:U$208,3,FALSE)))))))</f>
        <v/>
      </c>
      <c r="D156" s="12" t="str">
        <f t="shared" si="9"/>
        <v/>
      </c>
      <c r="G156" s="13"/>
      <c r="H156" s="14" t="str">
        <f>IF(LEN(A156)=5,"",IF(InputSPP!A158="","",VLOOKUP(VALUE(MID(A156,4,1)),Instructions!D$202:F$204,3,FALSE)))</f>
        <v/>
      </c>
      <c r="I156" s="14" t="str">
        <f>IF(InputSPP!A158="","",IF(LEN(A156)&lt;6,"",IF(H156="MTC1",VLOOKUP(MID(A156,6,4),Instructions!H$202:I$223,2,FALSE),IF(H156="MTC2, MTC3",VLOOKUP(MID(A156,6,4),Instructions!M$202:P$217,2,FALSE),IF(H156="MTC4",VLOOKUP(MID(A156,6,4),Instructions!R$202:U$208,2,FALSE),"iets anders")))))</f>
        <v/>
      </c>
      <c r="J156" s="15" t="str">
        <f t="shared" ca="1" si="10"/>
        <v/>
      </c>
      <c r="K156" s="13" t="str">
        <f t="shared" ca="1" si="11"/>
        <v/>
      </c>
      <c r="L156" s="16" t="str">
        <f>IF(InputSPP!A158="","",IF(InputSPP!D158="",38626,InputSPP!D158))</f>
        <v/>
      </c>
      <c r="M156" s="16" t="str">
        <f>IF(InputSPP!A158="","",IF(InputSPP!E158="",73050,InputSPP!E158))</f>
        <v/>
      </c>
      <c r="N156" s="13" t="str">
        <f>IF(InputSPP!A158="","",InputSPP!C158)</f>
        <v/>
      </c>
      <c r="O156" s="13" t="str">
        <f>IF(InputSPP!A158="","",InputSPP!B158)</f>
        <v/>
      </c>
    </row>
    <row r="157" spans="1:15" x14ac:dyDescent="0.3">
      <c r="A157" s="11" t="str">
        <f>IF(InputSPP!A159="","",CONCATENATE("MOT",TRIM(InputSPP!A159)))</f>
        <v/>
      </c>
      <c r="B157" s="12" t="str">
        <f>IF(I157="","",IF(B156="","TITLE",IF((LEN(A157)-LEN(SUBSTITUTE(A157,".","")))&lt;(LEN(A158)-LEN(SUBSTITUTE(A158,".",""))),IF(C157=TRUE,"RADIO","TITLE"),IF(H157="MTC1",VLOOKUP(MID(A157,6,4),Instructions!H$202:J$223,3,FALSE),IF(H157="MTC2, MTC3",VLOOKUP(MID(A157,6,4),Instructions!M$202:P$217,3,FALSE),IF(H157="MTC4",VLOOKUP(MID(A157,6,4),Instructions!R$202:U$208,3,FALSE)))))))</f>
        <v/>
      </c>
      <c r="D157" s="12" t="str">
        <f t="shared" si="9"/>
        <v/>
      </c>
      <c r="G157" s="13"/>
      <c r="H157" s="14" t="str">
        <f>IF(LEN(A157)=5,"",IF(InputSPP!A159="","",VLOOKUP(VALUE(MID(A157,4,1)),Instructions!D$202:F$204,3,FALSE)))</f>
        <v/>
      </c>
      <c r="I157" s="14" t="str">
        <f>IF(InputSPP!A159="","",IF(LEN(A157)&lt;6,"",IF(H157="MTC1",VLOOKUP(MID(A157,6,4),Instructions!H$202:I$223,2,FALSE),IF(H157="MTC2, MTC3",VLOOKUP(MID(A157,6,4),Instructions!M$202:P$217,2,FALSE),IF(H157="MTC4",VLOOKUP(MID(A157,6,4),Instructions!R$202:U$208,2,FALSE),"iets anders")))))</f>
        <v/>
      </c>
      <c r="J157" s="15" t="str">
        <f t="shared" ca="1" si="10"/>
        <v/>
      </c>
      <c r="K157" s="13" t="str">
        <f t="shared" ca="1" si="11"/>
        <v/>
      </c>
      <c r="L157" s="16" t="str">
        <f>IF(InputSPP!A159="","",IF(InputSPP!D159="",38626,InputSPP!D159))</f>
        <v/>
      </c>
      <c r="M157" s="16" t="str">
        <f>IF(InputSPP!A159="","",IF(InputSPP!E159="",73050,InputSPP!E159))</f>
        <v/>
      </c>
      <c r="N157" s="13" t="str">
        <f>IF(InputSPP!A159="","",InputSPP!C159)</f>
        <v/>
      </c>
      <c r="O157" s="13" t="str">
        <f>IF(InputSPP!A159="","",InputSPP!B159)</f>
        <v/>
      </c>
    </row>
    <row r="158" spans="1:15" x14ac:dyDescent="0.3">
      <c r="A158" s="11" t="str">
        <f>IF(InputSPP!A160="","",CONCATENATE("MOT",TRIM(InputSPP!A160)))</f>
        <v/>
      </c>
      <c r="B158" s="12" t="str">
        <f>IF(I158="","",IF(B157="","TITLE",IF((LEN(A158)-LEN(SUBSTITUTE(A158,".","")))&lt;(LEN(A159)-LEN(SUBSTITUTE(A159,".",""))),IF(C158=TRUE,"RADIO","TITLE"),IF(H158="MTC1",VLOOKUP(MID(A158,6,4),Instructions!H$202:J$223,3,FALSE),IF(H158="MTC2, MTC3",VLOOKUP(MID(A158,6,4),Instructions!M$202:P$217,3,FALSE),IF(H158="MTC4",VLOOKUP(MID(A158,6,4),Instructions!R$202:U$208,3,FALSE)))))))</f>
        <v/>
      </c>
      <c r="D158" s="12" t="str">
        <f t="shared" si="9"/>
        <v/>
      </c>
      <c r="G158" s="13"/>
      <c r="H158" s="14" t="str">
        <f>IF(LEN(A158)=5,"",IF(InputSPP!A160="","",VLOOKUP(VALUE(MID(A158,4,1)),Instructions!D$202:F$204,3,FALSE)))</f>
        <v/>
      </c>
      <c r="I158" s="14" t="str">
        <f>IF(InputSPP!A160="","",IF(LEN(A158)&lt;6,"",IF(H158="MTC1",VLOOKUP(MID(A158,6,4),Instructions!H$202:I$223,2,FALSE),IF(H158="MTC2, MTC3",VLOOKUP(MID(A158,6,4),Instructions!M$202:P$217,2,FALSE),IF(H158="MTC4",VLOOKUP(MID(A158,6,4),Instructions!R$202:U$208,2,FALSE),"iets anders")))))</f>
        <v/>
      </c>
      <c r="J158" s="15" t="str">
        <f t="shared" ca="1" si="10"/>
        <v/>
      </c>
      <c r="K158" s="13" t="str">
        <f t="shared" ca="1" si="11"/>
        <v/>
      </c>
      <c r="L158" s="16" t="str">
        <f>IF(InputSPP!A160="","",IF(InputSPP!D160="",38626,InputSPP!D160))</f>
        <v/>
      </c>
      <c r="M158" s="16" t="str">
        <f>IF(InputSPP!A160="","",IF(InputSPP!E160="",73050,InputSPP!E160))</f>
        <v/>
      </c>
      <c r="N158" s="13" t="str">
        <f>IF(InputSPP!A160="","",InputSPP!C160)</f>
        <v/>
      </c>
      <c r="O158" s="13" t="str">
        <f>IF(InputSPP!A160="","",InputSPP!B160)</f>
        <v/>
      </c>
    </row>
    <row r="159" spans="1:15" x14ac:dyDescent="0.3">
      <c r="A159" s="11" t="str">
        <f>IF(InputSPP!A161="","",CONCATENATE("MOT",TRIM(InputSPP!A161)))</f>
        <v/>
      </c>
      <c r="B159" s="12" t="str">
        <f>IF(I159="","",IF(B158="","TITLE",IF((LEN(A159)-LEN(SUBSTITUTE(A159,".","")))&lt;(LEN(A160)-LEN(SUBSTITUTE(A160,".",""))),IF(C159=TRUE,"RADIO","TITLE"),IF(H159="MTC1",VLOOKUP(MID(A159,6,4),Instructions!H$202:J$223,3,FALSE),IF(H159="MTC2, MTC3",VLOOKUP(MID(A159,6,4),Instructions!M$202:P$217,3,FALSE),IF(H159="MTC4",VLOOKUP(MID(A159,6,4),Instructions!R$202:U$208,3,FALSE)))))))</f>
        <v/>
      </c>
      <c r="D159" s="12" t="str">
        <f t="shared" si="9"/>
        <v/>
      </c>
      <c r="G159" s="13"/>
      <c r="H159" s="14" t="str">
        <f>IF(LEN(A159)=5,"",IF(InputSPP!A161="","",VLOOKUP(VALUE(MID(A159,4,1)),Instructions!D$202:F$204,3,FALSE)))</f>
        <v/>
      </c>
      <c r="I159" s="14" t="str">
        <f>IF(InputSPP!A161="","",IF(LEN(A159)&lt;6,"",IF(H159="MTC1",VLOOKUP(MID(A159,6,4),Instructions!H$202:I$223,2,FALSE),IF(H159="MTC2, MTC3",VLOOKUP(MID(A159,6,4),Instructions!M$202:P$217,2,FALSE),IF(H159="MTC4",VLOOKUP(MID(A159,6,4),Instructions!R$202:U$208,2,FALSE),"iets anders")))))</f>
        <v/>
      </c>
      <c r="J159" s="15" t="str">
        <f t="shared" ca="1" si="10"/>
        <v/>
      </c>
      <c r="K159" s="13" t="str">
        <f t="shared" ca="1" si="11"/>
        <v/>
      </c>
      <c r="L159" s="16" t="str">
        <f>IF(InputSPP!A161="","",IF(InputSPP!D161="",38626,InputSPP!D161))</f>
        <v/>
      </c>
      <c r="M159" s="16" t="str">
        <f>IF(InputSPP!A161="","",IF(InputSPP!E161="",73050,InputSPP!E161))</f>
        <v/>
      </c>
      <c r="N159" s="13" t="str">
        <f>IF(InputSPP!A161="","",InputSPP!C161)</f>
        <v/>
      </c>
      <c r="O159" s="13" t="str">
        <f>IF(InputSPP!A161="","",InputSPP!B161)</f>
        <v/>
      </c>
    </row>
    <row r="160" spans="1:15" x14ac:dyDescent="0.3">
      <c r="A160" s="11" t="str">
        <f>IF(InputSPP!A162="","",CONCATENATE("MOT",TRIM(InputSPP!A162)))</f>
        <v/>
      </c>
      <c r="B160" s="12" t="str">
        <f>IF(I160="","",IF(B159="","TITLE",IF((LEN(A160)-LEN(SUBSTITUTE(A160,".","")))&lt;(LEN(A161)-LEN(SUBSTITUTE(A161,".",""))),IF(C160=TRUE,"RADIO","TITLE"),IF(H160="MTC1",VLOOKUP(MID(A160,6,4),Instructions!H$202:J$223,3,FALSE),IF(H160="MTC2, MTC3",VLOOKUP(MID(A160,6,4),Instructions!M$202:P$217,3,FALSE),IF(H160="MTC4",VLOOKUP(MID(A160,6,4),Instructions!R$202:U$208,3,FALSE)))))))</f>
        <v/>
      </c>
      <c r="D160" s="12" t="str">
        <f t="shared" si="9"/>
        <v/>
      </c>
      <c r="G160" s="13"/>
      <c r="H160" s="14" t="str">
        <f>IF(LEN(A160)=5,"",IF(InputSPP!A162="","",VLOOKUP(VALUE(MID(A160,4,1)),Instructions!D$202:F$204,3,FALSE)))</f>
        <v/>
      </c>
      <c r="I160" s="14" t="str">
        <f>IF(InputSPP!A162="","",IF(LEN(A160)&lt;6,"",IF(H160="MTC1",VLOOKUP(MID(A160,6,4),Instructions!H$202:I$223,2,FALSE),IF(H160="MTC2, MTC3",VLOOKUP(MID(A160,6,4),Instructions!M$202:P$217,2,FALSE),IF(H160="MTC4",VLOOKUP(MID(A160,6,4),Instructions!R$202:U$208,2,FALSE),"iets anders")))))</f>
        <v/>
      </c>
      <c r="J160" s="15" t="str">
        <f t="shared" ca="1" si="10"/>
        <v/>
      </c>
      <c r="K160" s="13" t="str">
        <f t="shared" ca="1" si="11"/>
        <v/>
      </c>
      <c r="L160" s="16" t="str">
        <f>IF(InputSPP!A162="","",IF(InputSPP!D162="",38626,InputSPP!D162))</f>
        <v/>
      </c>
      <c r="M160" s="16" t="str">
        <f>IF(InputSPP!A162="","",IF(InputSPP!E162="",73050,InputSPP!E162))</f>
        <v/>
      </c>
      <c r="N160" s="13" t="str">
        <f>IF(InputSPP!A162="","",InputSPP!C162)</f>
        <v/>
      </c>
      <c r="O160" s="13" t="str">
        <f>IF(InputSPP!A162="","",InputSPP!B162)</f>
        <v/>
      </c>
    </row>
    <row r="161" spans="1:15" x14ac:dyDescent="0.3">
      <c r="A161" s="11" t="str">
        <f>IF(InputSPP!A163="","",CONCATENATE("MOT",TRIM(InputSPP!A163)))</f>
        <v/>
      </c>
      <c r="B161" s="12" t="str">
        <f>IF(I161="","",IF(B160="","TITLE",IF((LEN(A161)-LEN(SUBSTITUTE(A161,".","")))&lt;(LEN(A162)-LEN(SUBSTITUTE(A162,".",""))),IF(C161=TRUE,"RADIO","TITLE"),IF(H161="MTC1",VLOOKUP(MID(A161,6,4),Instructions!H$202:J$223,3,FALSE),IF(H161="MTC2, MTC3",VLOOKUP(MID(A161,6,4),Instructions!M$202:P$217,3,FALSE),IF(H161="MTC4",VLOOKUP(MID(A161,6,4),Instructions!R$202:U$208,3,FALSE)))))))</f>
        <v/>
      </c>
      <c r="D161" s="12" t="str">
        <f t="shared" si="9"/>
        <v/>
      </c>
      <c r="G161" s="13"/>
      <c r="H161" s="14" t="str">
        <f>IF(LEN(A161)=5,"",IF(InputSPP!A163="","",VLOOKUP(VALUE(MID(A161,4,1)),Instructions!D$202:F$204,3,FALSE)))</f>
        <v/>
      </c>
      <c r="I161" s="14" t="str">
        <f>IF(InputSPP!A163="","",IF(LEN(A161)&lt;6,"",IF(H161="MTC1",VLOOKUP(MID(A161,6,4),Instructions!H$202:I$223,2,FALSE),IF(H161="MTC2, MTC3",VLOOKUP(MID(A161,6,4),Instructions!M$202:P$217,2,FALSE),IF(H161="MTC4",VLOOKUP(MID(A161,6,4),Instructions!R$202:U$208,2,FALSE),"iets anders")))))</f>
        <v/>
      </c>
      <c r="J161" s="15" t="str">
        <f t="shared" ca="1" si="10"/>
        <v/>
      </c>
      <c r="K161" s="13" t="str">
        <f t="shared" ca="1" si="11"/>
        <v/>
      </c>
      <c r="L161" s="16" t="str">
        <f>IF(InputSPP!A163="","",IF(InputSPP!D163="",38626,InputSPP!D163))</f>
        <v/>
      </c>
      <c r="M161" s="16" t="str">
        <f>IF(InputSPP!A163="","",IF(InputSPP!E163="",73050,InputSPP!E163))</f>
        <v/>
      </c>
      <c r="N161" s="13" t="str">
        <f>IF(InputSPP!A163="","",InputSPP!C163)</f>
        <v/>
      </c>
      <c r="O161" s="13" t="str">
        <f>IF(InputSPP!A163="","",InputSPP!B163)</f>
        <v/>
      </c>
    </row>
    <row r="162" spans="1:15" x14ac:dyDescent="0.3">
      <c r="A162" s="11" t="str">
        <f>IF(InputSPP!A164="","",CONCATENATE("MOT",TRIM(InputSPP!A164)))</f>
        <v/>
      </c>
      <c r="B162" s="12" t="str">
        <f>IF(I162="","",IF(B161="","TITLE",IF((LEN(A162)-LEN(SUBSTITUTE(A162,".","")))&lt;(LEN(A163)-LEN(SUBSTITUTE(A163,".",""))),IF(C162=TRUE,"RADIO","TITLE"),IF(H162="MTC1",VLOOKUP(MID(A162,6,4),Instructions!H$202:J$223,3,FALSE),IF(H162="MTC2, MTC3",VLOOKUP(MID(A162,6,4),Instructions!M$202:P$217,3,FALSE),IF(H162="MTC4",VLOOKUP(MID(A162,6,4),Instructions!R$202:U$208,3,FALSE)))))))</f>
        <v/>
      </c>
      <c r="D162" s="12" t="str">
        <f t="shared" si="9"/>
        <v/>
      </c>
      <c r="G162" s="13"/>
      <c r="H162" s="14" t="str">
        <f>IF(LEN(A162)=5,"",IF(InputSPP!A164="","",VLOOKUP(VALUE(MID(A162,4,1)),Instructions!D$202:F$204,3,FALSE)))</f>
        <v/>
      </c>
      <c r="I162" s="14" t="str">
        <f>IF(InputSPP!A164="","",IF(LEN(A162)&lt;6,"",IF(H162="MTC1",VLOOKUP(MID(A162,6,4),Instructions!H$202:I$223,2,FALSE),IF(H162="MTC2, MTC3",VLOOKUP(MID(A162,6,4),Instructions!M$202:P$217,2,FALSE),IF(H162="MTC4",VLOOKUP(MID(A162,6,4),Instructions!R$202:U$208,2,FALSE),"iets anders")))))</f>
        <v/>
      </c>
      <c r="J162" s="15" t="str">
        <f t="shared" ca="1" si="10"/>
        <v/>
      </c>
      <c r="K162" s="13" t="str">
        <f t="shared" ca="1" si="11"/>
        <v/>
      </c>
      <c r="L162" s="16" t="str">
        <f>IF(InputSPP!A164="","",IF(InputSPP!D164="",38626,InputSPP!D164))</f>
        <v/>
      </c>
      <c r="M162" s="16" t="str">
        <f>IF(InputSPP!A164="","",IF(InputSPP!E164="",73050,InputSPP!E164))</f>
        <v/>
      </c>
      <c r="N162" s="13" t="str">
        <f>IF(InputSPP!A164="","",InputSPP!C164)</f>
        <v/>
      </c>
      <c r="O162" s="13" t="str">
        <f>IF(InputSPP!A164="","",InputSPP!B164)</f>
        <v/>
      </c>
    </row>
    <row r="163" spans="1:15" x14ac:dyDescent="0.3">
      <c r="A163" s="11" t="str">
        <f>IF(InputSPP!A165="","",CONCATENATE("MOT",TRIM(InputSPP!A165)))</f>
        <v/>
      </c>
      <c r="B163" s="12" t="str">
        <f>IF(I163="","",IF(B162="","TITLE",IF((LEN(A163)-LEN(SUBSTITUTE(A163,".","")))&lt;(LEN(A164)-LEN(SUBSTITUTE(A164,".",""))),IF(C163=TRUE,"RADIO","TITLE"),IF(H163="MTC1",VLOOKUP(MID(A163,6,4),Instructions!H$202:J$223,3,FALSE),IF(H163="MTC2, MTC3",VLOOKUP(MID(A163,6,4),Instructions!M$202:P$217,3,FALSE),IF(H163="MTC4",VLOOKUP(MID(A163,6,4),Instructions!R$202:U$208,3,FALSE)))))))</f>
        <v/>
      </c>
      <c r="D163" s="12" t="str">
        <f t="shared" si="9"/>
        <v/>
      </c>
      <c r="G163" s="13"/>
      <c r="H163" s="14" t="str">
        <f>IF(LEN(A163)=5,"",IF(InputSPP!A165="","",VLOOKUP(VALUE(MID(A163,4,1)),Instructions!D$202:F$204,3,FALSE)))</f>
        <v/>
      </c>
      <c r="I163" s="14" t="str">
        <f>IF(InputSPP!A165="","",IF(LEN(A163)&lt;6,"",IF(H163="MTC1",VLOOKUP(MID(A163,6,4),Instructions!H$202:I$223,2,FALSE),IF(H163="MTC2, MTC3",VLOOKUP(MID(A163,6,4),Instructions!M$202:P$217,2,FALSE),IF(H163="MTC4",VLOOKUP(MID(A163,6,4),Instructions!R$202:U$208,2,FALSE),"iets anders")))))</f>
        <v/>
      </c>
      <c r="J163" s="15" t="str">
        <f t="shared" ca="1" si="10"/>
        <v/>
      </c>
      <c r="K163" s="13" t="str">
        <f t="shared" ca="1" si="11"/>
        <v/>
      </c>
      <c r="L163" s="16" t="str">
        <f>IF(InputSPP!A165="","",IF(InputSPP!D165="",38626,InputSPP!D165))</f>
        <v/>
      </c>
      <c r="M163" s="16" t="str">
        <f>IF(InputSPP!A165="","",IF(InputSPP!E165="",73050,InputSPP!E165))</f>
        <v/>
      </c>
      <c r="N163" s="13" t="str">
        <f>IF(InputSPP!A165="","",InputSPP!C165)</f>
        <v/>
      </c>
      <c r="O163" s="13" t="str">
        <f>IF(InputSPP!A165="","",InputSPP!B165)</f>
        <v/>
      </c>
    </row>
    <row r="164" spans="1:15" x14ac:dyDescent="0.3">
      <c r="A164" s="11" t="str">
        <f>IF(InputSPP!A166="","",CONCATENATE("MOT",TRIM(InputSPP!A166)))</f>
        <v/>
      </c>
      <c r="B164" s="12" t="str">
        <f>IF(I164="","",IF(B163="","TITLE",IF((LEN(A164)-LEN(SUBSTITUTE(A164,".","")))&lt;(LEN(A165)-LEN(SUBSTITUTE(A165,".",""))),IF(C164=TRUE,"RADIO","TITLE"),IF(H164="MTC1",VLOOKUP(MID(A164,6,4),Instructions!H$202:J$223,3,FALSE),IF(H164="MTC2, MTC3",VLOOKUP(MID(A164,6,4),Instructions!M$202:P$217,3,FALSE),IF(H164="MTC4",VLOOKUP(MID(A164,6,4),Instructions!R$202:U$208,3,FALSE)))))))</f>
        <v/>
      </c>
      <c r="D164" s="12" t="str">
        <f t="shared" si="9"/>
        <v/>
      </c>
      <c r="G164" s="13"/>
      <c r="H164" s="14" t="str">
        <f>IF(LEN(A164)=5,"",IF(InputSPP!A166="","",VLOOKUP(VALUE(MID(A164,4,1)),Instructions!D$202:F$204,3,FALSE)))</f>
        <v/>
      </c>
      <c r="I164" s="14" t="str">
        <f>IF(InputSPP!A166="","",IF(LEN(A164)&lt;6,"",IF(H164="MTC1",VLOOKUP(MID(A164,6,4),Instructions!H$202:I$223,2,FALSE),IF(H164="MTC2, MTC3",VLOOKUP(MID(A164,6,4),Instructions!M$202:P$217,2,FALSE),IF(H164="MTC4",VLOOKUP(MID(A164,6,4),Instructions!R$202:U$208,2,FALSE),"iets anders")))))</f>
        <v/>
      </c>
      <c r="J164" s="15" t="str">
        <f t="shared" ca="1" si="10"/>
        <v/>
      </c>
      <c r="K164" s="13" t="str">
        <f t="shared" ca="1" si="11"/>
        <v/>
      </c>
      <c r="L164" s="16" t="str">
        <f>IF(InputSPP!A166="","",IF(InputSPP!D166="",38626,InputSPP!D166))</f>
        <v/>
      </c>
      <c r="M164" s="16" t="str">
        <f>IF(InputSPP!A166="","",IF(InputSPP!E166="",73050,InputSPP!E166))</f>
        <v/>
      </c>
      <c r="N164" s="13" t="str">
        <f>IF(InputSPP!A166="","",InputSPP!C166)</f>
        <v/>
      </c>
      <c r="O164" s="13" t="str">
        <f>IF(InputSPP!A166="","",InputSPP!B166)</f>
        <v/>
      </c>
    </row>
    <row r="165" spans="1:15" x14ac:dyDescent="0.3">
      <c r="A165" s="11" t="str">
        <f>IF(InputSPP!A167="","",CONCATENATE("MOT",TRIM(InputSPP!A167)))</f>
        <v/>
      </c>
      <c r="B165" s="12" t="str">
        <f>IF(I165="","",IF(B164="","TITLE",IF((LEN(A165)-LEN(SUBSTITUTE(A165,".","")))&lt;(LEN(A166)-LEN(SUBSTITUTE(A166,".",""))),IF(C165=TRUE,"RADIO","TITLE"),IF(H165="MTC1",VLOOKUP(MID(A165,6,4),Instructions!H$202:J$223,3,FALSE),IF(H165="MTC2, MTC3",VLOOKUP(MID(A165,6,4),Instructions!M$202:P$217,3,FALSE),IF(H165="MTC4",VLOOKUP(MID(A165,6,4),Instructions!R$202:U$208,3,FALSE)))))))</f>
        <v/>
      </c>
      <c r="D165" s="12" t="str">
        <f t="shared" si="9"/>
        <v/>
      </c>
      <c r="G165" s="13"/>
      <c r="H165" s="14" t="str">
        <f>IF(LEN(A165)=5,"",IF(InputSPP!A167="","",VLOOKUP(VALUE(MID(A165,4,1)),Instructions!D$202:F$204,3,FALSE)))</f>
        <v/>
      </c>
      <c r="I165" s="14" t="str">
        <f>IF(InputSPP!A167="","",IF(LEN(A165)&lt;6,"",IF(H165="MTC1",VLOOKUP(MID(A165,6,4),Instructions!H$202:I$223,2,FALSE),IF(H165="MTC2, MTC3",VLOOKUP(MID(A165,6,4),Instructions!M$202:P$217,2,FALSE),IF(H165="MTC4",VLOOKUP(MID(A165,6,4),Instructions!R$202:U$208,2,FALSE),"iets anders")))))</f>
        <v/>
      </c>
      <c r="J165" s="15" t="str">
        <f t="shared" ca="1" si="10"/>
        <v/>
      </c>
      <c r="K165" s="13" t="str">
        <f t="shared" ca="1" si="11"/>
        <v/>
      </c>
      <c r="L165" s="16" t="str">
        <f>IF(InputSPP!A167="","",IF(InputSPP!D167="",38626,InputSPP!D167))</f>
        <v/>
      </c>
      <c r="M165" s="16" t="str">
        <f>IF(InputSPP!A167="","",IF(InputSPP!E167="",73050,InputSPP!E167))</f>
        <v/>
      </c>
      <c r="N165" s="13" t="str">
        <f>IF(InputSPP!A167="","",InputSPP!C167)</f>
        <v/>
      </c>
      <c r="O165" s="13" t="str">
        <f>IF(InputSPP!A167="","",InputSPP!B167)</f>
        <v/>
      </c>
    </row>
    <row r="166" spans="1:15" x14ac:dyDescent="0.3">
      <c r="A166" s="11" t="str">
        <f>IF(InputSPP!A168="","",CONCATENATE("MOT",TRIM(InputSPP!A168)))</f>
        <v/>
      </c>
      <c r="B166" s="12" t="str">
        <f>IF(I166="","",IF(B165="","TITLE",IF((LEN(A166)-LEN(SUBSTITUTE(A166,".","")))&lt;(LEN(A167)-LEN(SUBSTITUTE(A167,".",""))),IF(C166=TRUE,"RADIO","TITLE"),IF(H166="MTC1",VLOOKUP(MID(A166,6,4),Instructions!H$202:J$223,3,FALSE),IF(H166="MTC2, MTC3",VLOOKUP(MID(A166,6,4),Instructions!M$202:P$217,3,FALSE),IF(H166="MTC4",VLOOKUP(MID(A166,6,4),Instructions!R$202:U$208,3,FALSE)))))))</f>
        <v/>
      </c>
      <c r="D166" s="12" t="str">
        <f t="shared" si="9"/>
        <v/>
      </c>
      <c r="G166" s="13"/>
      <c r="H166" s="14" t="str">
        <f>IF(LEN(A166)=5,"",IF(InputSPP!A168="","",VLOOKUP(VALUE(MID(A166,4,1)),Instructions!D$202:F$204,3,FALSE)))</f>
        <v/>
      </c>
      <c r="I166" s="14" t="str">
        <f>IF(InputSPP!A168="","",IF(LEN(A166)&lt;6,"",IF(H166="MTC1",VLOOKUP(MID(A166,6,4),Instructions!H$202:I$223,2,FALSE),IF(H166="MTC2, MTC3",VLOOKUP(MID(A166,6,4),Instructions!M$202:P$217,2,FALSE),IF(H166="MTC4",VLOOKUP(MID(A166,6,4),Instructions!R$202:U$208,2,FALSE),"iets anders")))))</f>
        <v/>
      </c>
      <c r="J166" s="15" t="str">
        <f t="shared" ca="1" si="10"/>
        <v/>
      </c>
      <c r="K166" s="13" t="str">
        <f t="shared" ca="1" si="11"/>
        <v/>
      </c>
      <c r="L166" s="16" t="str">
        <f>IF(InputSPP!A168="","",IF(InputSPP!D168="",38626,InputSPP!D168))</f>
        <v/>
      </c>
      <c r="M166" s="16" t="str">
        <f>IF(InputSPP!A168="","",IF(InputSPP!E168="",73050,InputSPP!E168))</f>
        <v/>
      </c>
      <c r="N166" s="13" t="str">
        <f>IF(InputSPP!A168="","",InputSPP!C168)</f>
        <v/>
      </c>
      <c r="O166" s="13" t="str">
        <f>IF(InputSPP!A168="","",InputSPP!B168)</f>
        <v/>
      </c>
    </row>
    <row r="167" spans="1:15" x14ac:dyDescent="0.3">
      <c r="A167" s="11" t="str">
        <f>IF(InputSPP!A169="","",CONCATENATE("MOT",TRIM(InputSPP!A169)))</f>
        <v/>
      </c>
      <c r="B167" s="12" t="str">
        <f>IF(I167="","",IF(B166="","TITLE",IF((LEN(A167)-LEN(SUBSTITUTE(A167,".","")))&lt;(LEN(A168)-LEN(SUBSTITUTE(A168,".",""))),IF(C167=TRUE,"RADIO","TITLE"),IF(H167="MTC1",VLOOKUP(MID(A167,6,4),Instructions!H$202:J$223,3,FALSE),IF(H167="MTC2, MTC3",VLOOKUP(MID(A167,6,4),Instructions!M$202:P$217,3,FALSE),IF(H167="MTC4",VLOOKUP(MID(A167,6,4),Instructions!R$202:U$208,3,FALSE)))))))</f>
        <v/>
      </c>
      <c r="D167" s="12" t="str">
        <f t="shared" si="9"/>
        <v/>
      </c>
      <c r="G167" s="13"/>
      <c r="H167" s="14" t="str">
        <f>IF(LEN(A167)=5,"",IF(InputSPP!A169="","",VLOOKUP(VALUE(MID(A167,4,1)),Instructions!D$202:F$204,3,FALSE)))</f>
        <v/>
      </c>
      <c r="I167" s="14" t="str">
        <f>IF(InputSPP!A169="","",IF(LEN(A167)&lt;6,"",IF(H167="MTC1",VLOOKUP(MID(A167,6,4),Instructions!H$202:I$223,2,FALSE),IF(H167="MTC2, MTC3",VLOOKUP(MID(A167,6,4),Instructions!M$202:P$217,2,FALSE),IF(H167="MTC4",VLOOKUP(MID(A167,6,4),Instructions!R$202:U$208,2,FALSE),"iets anders")))))</f>
        <v/>
      </c>
      <c r="J167" s="15" t="str">
        <f t="shared" ca="1" si="10"/>
        <v/>
      </c>
      <c r="K167" s="13" t="str">
        <f t="shared" ca="1" si="11"/>
        <v/>
      </c>
      <c r="L167" s="16" t="str">
        <f>IF(InputSPP!A169="","",IF(InputSPP!D169="",38626,InputSPP!D169))</f>
        <v/>
      </c>
      <c r="M167" s="16" t="str">
        <f>IF(InputSPP!A169="","",IF(InputSPP!E169="",73050,InputSPP!E169))</f>
        <v/>
      </c>
      <c r="N167" s="13" t="str">
        <f>IF(InputSPP!A169="","",InputSPP!C169)</f>
        <v/>
      </c>
      <c r="O167" s="13" t="str">
        <f>IF(InputSPP!A169="","",InputSPP!B169)</f>
        <v/>
      </c>
    </row>
    <row r="168" spans="1:15" x14ac:dyDescent="0.3">
      <c r="A168" s="11" t="str">
        <f>IF(InputSPP!A170="","",CONCATENATE("MOT",TRIM(InputSPP!A170)))</f>
        <v/>
      </c>
      <c r="B168" s="12" t="str">
        <f>IF(I168="","",IF(B167="","TITLE",IF((LEN(A168)-LEN(SUBSTITUTE(A168,".","")))&lt;(LEN(A169)-LEN(SUBSTITUTE(A169,".",""))),IF(C168=TRUE,"RADIO","TITLE"),IF(H168="MTC1",VLOOKUP(MID(A168,6,4),Instructions!H$202:J$223,3,FALSE),IF(H168="MTC2, MTC3",VLOOKUP(MID(A168,6,4),Instructions!M$202:P$217,3,FALSE),IF(H168="MTC4",VLOOKUP(MID(A168,6,4),Instructions!R$202:U$208,3,FALSE)))))))</f>
        <v/>
      </c>
      <c r="D168" s="12" t="str">
        <f t="shared" si="9"/>
        <v/>
      </c>
      <c r="G168" s="13"/>
      <c r="H168" s="14" t="str">
        <f>IF(LEN(A168)=5,"",IF(InputSPP!A170="","",VLOOKUP(VALUE(MID(A168,4,1)),Instructions!D$202:F$204,3,FALSE)))</f>
        <v/>
      </c>
      <c r="I168" s="14" t="str">
        <f>IF(InputSPP!A170="","",IF(LEN(A168)&lt;6,"",IF(H168="MTC1",VLOOKUP(MID(A168,6,4),Instructions!H$202:I$223,2,FALSE),IF(H168="MTC2, MTC3",VLOOKUP(MID(A168,6,4),Instructions!M$202:P$217,2,FALSE),IF(H168="MTC4",VLOOKUP(MID(A168,6,4),Instructions!R$202:U$208,2,FALSE),"iets anders")))))</f>
        <v/>
      </c>
      <c r="J168" s="15" t="str">
        <f t="shared" ca="1" si="10"/>
        <v/>
      </c>
      <c r="K168" s="13" t="str">
        <f t="shared" ca="1" si="11"/>
        <v/>
      </c>
      <c r="L168" s="16" t="str">
        <f>IF(InputSPP!A170="","",IF(InputSPP!D170="",38626,InputSPP!D170))</f>
        <v/>
      </c>
      <c r="M168" s="16" t="str">
        <f>IF(InputSPP!A170="","",IF(InputSPP!E170="",73050,InputSPP!E170))</f>
        <v/>
      </c>
      <c r="N168" s="13" t="str">
        <f>IF(InputSPP!A170="","",InputSPP!C170)</f>
        <v/>
      </c>
      <c r="O168" s="13" t="str">
        <f>IF(InputSPP!A170="","",InputSPP!B170)</f>
        <v/>
      </c>
    </row>
    <row r="169" spans="1:15" x14ac:dyDescent="0.3">
      <c r="A169" s="11" t="str">
        <f>IF(InputSPP!A171="","",CONCATENATE("MOT",TRIM(InputSPP!A171)))</f>
        <v/>
      </c>
      <c r="B169" s="12" t="str">
        <f>IF(I169="","",IF(B168="","TITLE",IF((LEN(A169)-LEN(SUBSTITUTE(A169,".","")))&lt;(LEN(A170)-LEN(SUBSTITUTE(A170,".",""))),IF(C169=TRUE,"RADIO","TITLE"),IF(H169="MTC1",VLOOKUP(MID(A169,6,4),Instructions!H$202:J$223,3,FALSE),IF(H169="MTC2, MTC3",VLOOKUP(MID(A169,6,4),Instructions!M$202:P$217,3,FALSE),IF(H169="MTC4",VLOOKUP(MID(A169,6,4),Instructions!R$202:U$208,3,FALSE)))))))</f>
        <v/>
      </c>
      <c r="D169" s="12" t="str">
        <f t="shared" si="9"/>
        <v/>
      </c>
      <c r="G169" s="13"/>
      <c r="H169" s="14" t="str">
        <f>IF(LEN(A169)=5,"",IF(InputSPP!A171="","",VLOOKUP(VALUE(MID(A169,4,1)),Instructions!D$202:F$204,3,FALSE)))</f>
        <v/>
      </c>
      <c r="I169" s="14" t="str">
        <f>IF(InputSPP!A171="","",IF(LEN(A169)&lt;6,"",IF(H169="MTC1",VLOOKUP(MID(A169,6,4),Instructions!H$202:I$223,2,FALSE),IF(H169="MTC2, MTC3",VLOOKUP(MID(A169,6,4),Instructions!M$202:P$217,2,FALSE),IF(H169="MTC4",VLOOKUP(MID(A169,6,4),Instructions!R$202:U$208,2,FALSE),"iets anders")))))</f>
        <v/>
      </c>
      <c r="J169" s="15" t="str">
        <f t="shared" ca="1" si="10"/>
        <v/>
      </c>
      <c r="K169" s="13" t="str">
        <f t="shared" ca="1" si="11"/>
        <v/>
      </c>
      <c r="L169" s="16" t="str">
        <f>IF(InputSPP!A171="","",IF(InputSPP!D171="",38626,InputSPP!D171))</f>
        <v/>
      </c>
      <c r="M169" s="16" t="str">
        <f>IF(InputSPP!A171="","",IF(InputSPP!E171="",73050,InputSPP!E171))</f>
        <v/>
      </c>
      <c r="N169" s="13" t="str">
        <f>IF(InputSPP!A171="","",InputSPP!C171)</f>
        <v/>
      </c>
      <c r="O169" s="13" t="str">
        <f>IF(InputSPP!A171="","",InputSPP!B171)</f>
        <v/>
      </c>
    </row>
    <row r="170" spans="1:15" x14ac:dyDescent="0.3">
      <c r="A170" s="11" t="str">
        <f>IF(InputSPP!A172="","",CONCATENATE("MOT",TRIM(InputSPP!A172)))</f>
        <v/>
      </c>
      <c r="B170" s="12" t="str">
        <f>IF(I170="","",IF(B169="","TITLE",IF((LEN(A170)-LEN(SUBSTITUTE(A170,".","")))&lt;(LEN(A171)-LEN(SUBSTITUTE(A171,".",""))),IF(C170=TRUE,"RADIO","TITLE"),IF(H170="MTC1",VLOOKUP(MID(A170,6,4),Instructions!H$202:J$223,3,FALSE),IF(H170="MTC2, MTC3",VLOOKUP(MID(A170,6,4),Instructions!M$202:P$217,3,FALSE),IF(H170="MTC4",VLOOKUP(MID(A170,6,4),Instructions!R$202:U$208,3,FALSE)))))))</f>
        <v/>
      </c>
      <c r="D170" s="12" t="str">
        <f t="shared" si="9"/>
        <v/>
      </c>
      <c r="G170" s="13"/>
      <c r="H170" s="14" t="str">
        <f>IF(LEN(A170)=5,"",IF(InputSPP!A172="","",VLOOKUP(VALUE(MID(A170,4,1)),Instructions!D$202:F$204,3,FALSE)))</f>
        <v/>
      </c>
      <c r="I170" s="14" t="str">
        <f>IF(InputSPP!A172="","",IF(LEN(A170)&lt;6,"",IF(H170="MTC1",VLOOKUP(MID(A170,6,4),Instructions!H$202:I$223,2,FALSE),IF(H170="MTC2, MTC3",VLOOKUP(MID(A170,6,4),Instructions!M$202:P$217,2,FALSE),IF(H170="MTC4",VLOOKUP(MID(A170,6,4),Instructions!R$202:U$208,2,FALSE),"iets anders")))))</f>
        <v/>
      </c>
      <c r="J170" s="15" t="str">
        <f t="shared" ca="1" si="10"/>
        <v/>
      </c>
      <c r="K170" s="13" t="str">
        <f t="shared" ca="1" si="11"/>
        <v/>
      </c>
      <c r="L170" s="16" t="str">
        <f>IF(InputSPP!A172="","",IF(InputSPP!D172="",38626,InputSPP!D172))</f>
        <v/>
      </c>
      <c r="M170" s="16" t="str">
        <f>IF(InputSPP!A172="","",IF(InputSPP!E172="",73050,InputSPP!E172))</f>
        <v/>
      </c>
      <c r="N170" s="13" t="str">
        <f>IF(InputSPP!A172="","",InputSPP!C172)</f>
        <v/>
      </c>
      <c r="O170" s="13" t="str">
        <f>IF(InputSPP!A172="","",InputSPP!B172)</f>
        <v/>
      </c>
    </row>
    <row r="171" spans="1:15" x14ac:dyDescent="0.3">
      <c r="A171" s="11" t="str">
        <f>IF(InputSPP!A173="","",CONCATENATE("MOT",TRIM(InputSPP!A173)))</f>
        <v/>
      </c>
      <c r="B171" s="12" t="str">
        <f>IF(I171="","",IF(B170="","TITLE",IF((LEN(A171)-LEN(SUBSTITUTE(A171,".","")))&lt;(LEN(A172)-LEN(SUBSTITUTE(A172,".",""))),IF(C171=TRUE,"RADIO","TITLE"),IF(H171="MTC1",VLOOKUP(MID(A171,6,4),Instructions!H$202:J$223,3,FALSE),IF(H171="MTC2, MTC3",VLOOKUP(MID(A171,6,4),Instructions!M$202:P$217,3,FALSE),IF(H171="MTC4",VLOOKUP(MID(A171,6,4),Instructions!R$202:U$208,3,FALSE)))))))</f>
        <v/>
      </c>
      <c r="D171" s="12" t="str">
        <f t="shared" si="9"/>
        <v/>
      </c>
      <c r="G171" s="13"/>
      <c r="H171" s="14" t="str">
        <f>IF(LEN(A171)=5,"",IF(InputSPP!A173="","",VLOOKUP(VALUE(MID(A171,4,1)),Instructions!D$202:F$204,3,FALSE)))</f>
        <v/>
      </c>
      <c r="I171" s="14" t="str">
        <f>IF(InputSPP!A173="","",IF(LEN(A171)&lt;6,"",IF(H171="MTC1",VLOOKUP(MID(A171,6,4),Instructions!H$202:I$223,2,FALSE),IF(H171="MTC2, MTC3",VLOOKUP(MID(A171,6,4),Instructions!M$202:P$217,2,FALSE),IF(H171="MTC4",VLOOKUP(MID(A171,6,4),Instructions!R$202:U$208,2,FALSE),"iets anders")))))</f>
        <v/>
      </c>
      <c r="J171" s="15" t="str">
        <f t="shared" ca="1" si="10"/>
        <v/>
      </c>
      <c r="K171" s="13" t="str">
        <f t="shared" ca="1" si="11"/>
        <v/>
      </c>
      <c r="L171" s="16" t="str">
        <f>IF(InputSPP!A173="","",IF(InputSPP!D173="",38626,InputSPP!D173))</f>
        <v/>
      </c>
      <c r="M171" s="16" t="str">
        <f>IF(InputSPP!A173="","",IF(InputSPP!E173="",73050,InputSPP!E173))</f>
        <v/>
      </c>
      <c r="N171" s="13" t="str">
        <f>IF(InputSPP!A173="","",InputSPP!C173)</f>
        <v/>
      </c>
      <c r="O171" s="13" t="str">
        <f>IF(InputSPP!A173="","",InputSPP!B173)</f>
        <v/>
      </c>
    </row>
    <row r="172" spans="1:15" x14ac:dyDescent="0.3">
      <c r="A172" s="11" t="str">
        <f>IF(InputSPP!A174="","",CONCATENATE("MOT",TRIM(InputSPP!A174)))</f>
        <v/>
      </c>
      <c r="B172" s="12" t="str">
        <f>IF(I172="","",IF(B171="","TITLE",IF((LEN(A172)-LEN(SUBSTITUTE(A172,".","")))&lt;(LEN(A173)-LEN(SUBSTITUTE(A173,".",""))),IF(C172=TRUE,"RADIO","TITLE"),IF(H172="MTC1",VLOOKUP(MID(A172,6,4),Instructions!H$202:J$223,3,FALSE),IF(H172="MTC2, MTC3",VLOOKUP(MID(A172,6,4),Instructions!M$202:P$217,3,FALSE),IF(H172="MTC4",VLOOKUP(MID(A172,6,4),Instructions!R$202:U$208,3,FALSE)))))))</f>
        <v/>
      </c>
      <c r="D172" s="12" t="str">
        <f t="shared" si="9"/>
        <v/>
      </c>
      <c r="G172" s="13"/>
      <c r="H172" s="14" t="str">
        <f>IF(LEN(A172)=5,"",IF(InputSPP!A174="","",VLOOKUP(VALUE(MID(A172,4,1)),Instructions!D$202:F$204,3,FALSE)))</f>
        <v/>
      </c>
      <c r="I172" s="14" t="str">
        <f>IF(InputSPP!A174="","",IF(LEN(A172)&lt;6,"",IF(H172="MTC1",VLOOKUP(MID(A172,6,4),Instructions!H$202:I$223,2,FALSE),IF(H172="MTC2, MTC3",VLOOKUP(MID(A172,6,4),Instructions!M$202:P$217,2,FALSE),IF(H172="MTC4",VLOOKUP(MID(A172,6,4),Instructions!R$202:U$208,2,FALSE),"iets anders")))))</f>
        <v/>
      </c>
      <c r="J172" s="15" t="str">
        <f t="shared" ca="1" si="10"/>
        <v/>
      </c>
      <c r="K172" s="13" t="str">
        <f t="shared" ca="1" si="11"/>
        <v/>
      </c>
      <c r="L172" s="16" t="str">
        <f>IF(InputSPP!A174="","",IF(InputSPP!D174="",38626,InputSPP!D174))</f>
        <v/>
      </c>
      <c r="M172" s="16" t="str">
        <f>IF(InputSPP!A174="","",IF(InputSPP!E174="",73050,InputSPP!E174))</f>
        <v/>
      </c>
      <c r="N172" s="13" t="str">
        <f>IF(InputSPP!A174="","",InputSPP!C174)</f>
        <v/>
      </c>
      <c r="O172" s="13" t="str">
        <f>IF(InputSPP!A174="","",InputSPP!B174)</f>
        <v/>
      </c>
    </row>
    <row r="173" spans="1:15" x14ac:dyDescent="0.3">
      <c r="A173" s="11" t="str">
        <f>IF(InputSPP!A175="","",CONCATENATE("MOT",TRIM(InputSPP!A175)))</f>
        <v/>
      </c>
      <c r="B173" s="12" t="str">
        <f>IF(I173="","",IF(B172="","TITLE",IF((LEN(A173)-LEN(SUBSTITUTE(A173,".","")))&lt;(LEN(A174)-LEN(SUBSTITUTE(A174,".",""))),IF(C173=TRUE,"RADIO","TITLE"),IF(H173="MTC1",VLOOKUP(MID(A173,6,4),Instructions!H$202:J$223,3,FALSE),IF(H173="MTC2, MTC3",VLOOKUP(MID(A173,6,4),Instructions!M$202:P$217,3,FALSE),IF(H173="MTC4",VLOOKUP(MID(A173,6,4),Instructions!R$202:U$208,3,FALSE)))))))</f>
        <v/>
      </c>
      <c r="D173" s="12" t="str">
        <f t="shared" si="9"/>
        <v/>
      </c>
      <c r="G173" s="13"/>
      <c r="H173" s="14" t="str">
        <f>IF(LEN(A173)=5,"",IF(InputSPP!A175="","",VLOOKUP(VALUE(MID(A173,4,1)),Instructions!D$202:F$204,3,FALSE)))</f>
        <v/>
      </c>
      <c r="I173" s="14" t="str">
        <f>IF(InputSPP!A175="","",IF(LEN(A173)&lt;6,"",IF(H173="MTC1",VLOOKUP(MID(A173,6,4),Instructions!H$202:I$223,2,FALSE),IF(H173="MTC2, MTC3",VLOOKUP(MID(A173,6,4),Instructions!M$202:P$217,2,FALSE),IF(H173="MTC4",VLOOKUP(MID(A173,6,4),Instructions!R$202:U$208,2,FALSE),"iets anders")))))</f>
        <v/>
      </c>
      <c r="J173" s="15" t="str">
        <f t="shared" ca="1" si="10"/>
        <v/>
      </c>
      <c r="K173" s="13" t="str">
        <f t="shared" ca="1" si="11"/>
        <v/>
      </c>
      <c r="L173" s="16" t="str">
        <f>IF(InputSPP!A175="","",IF(InputSPP!D175="",38626,InputSPP!D175))</f>
        <v/>
      </c>
      <c r="M173" s="16" t="str">
        <f>IF(InputSPP!A175="","",IF(InputSPP!E175="",73050,InputSPP!E175))</f>
        <v/>
      </c>
      <c r="N173" s="13" t="str">
        <f>IF(InputSPP!A175="","",InputSPP!C175)</f>
        <v/>
      </c>
      <c r="O173" s="13" t="str">
        <f>IF(InputSPP!A175="","",InputSPP!B175)</f>
        <v/>
      </c>
    </row>
    <row r="174" spans="1:15" x14ac:dyDescent="0.3">
      <c r="A174" s="11" t="str">
        <f>IF(InputSPP!A176="","",CONCATENATE("MOT",TRIM(InputSPP!A176)))</f>
        <v/>
      </c>
      <c r="B174" s="12" t="str">
        <f>IF(I174="","",IF(B173="","TITLE",IF((LEN(A174)-LEN(SUBSTITUTE(A174,".","")))&lt;(LEN(A175)-LEN(SUBSTITUTE(A175,".",""))),IF(C174=TRUE,"RADIO","TITLE"),IF(H174="MTC1",VLOOKUP(MID(A174,6,4),Instructions!H$202:J$223,3,FALSE),IF(H174="MTC2, MTC3",VLOOKUP(MID(A174,6,4),Instructions!M$202:P$217,3,FALSE),IF(H174="MTC4",VLOOKUP(MID(A174,6,4),Instructions!R$202:U$208,3,FALSE)))))))</f>
        <v/>
      </c>
      <c r="D174" s="12" t="str">
        <f t="shared" si="9"/>
        <v/>
      </c>
      <c r="G174" s="13"/>
      <c r="H174" s="14" t="str">
        <f>IF(LEN(A174)=5,"",IF(InputSPP!A176="","",VLOOKUP(VALUE(MID(A174,4,1)),Instructions!D$202:F$204,3,FALSE)))</f>
        <v/>
      </c>
      <c r="I174" s="14" t="str">
        <f>IF(InputSPP!A176="","",IF(LEN(A174)&lt;6,"",IF(H174="MTC1",VLOOKUP(MID(A174,6,4),Instructions!H$202:I$223,2,FALSE),IF(H174="MTC2, MTC3",VLOOKUP(MID(A174,6,4),Instructions!M$202:P$217,2,FALSE),IF(H174="MTC4",VLOOKUP(MID(A174,6,4),Instructions!R$202:U$208,2,FALSE),"iets anders")))))</f>
        <v/>
      </c>
      <c r="J174" s="15" t="str">
        <f t="shared" ca="1" si="10"/>
        <v/>
      </c>
      <c r="K174" s="13" t="str">
        <f t="shared" ca="1" si="11"/>
        <v/>
      </c>
      <c r="L174" s="16" t="str">
        <f>IF(InputSPP!A176="","",IF(InputSPP!D176="",38626,InputSPP!D176))</f>
        <v/>
      </c>
      <c r="M174" s="16" t="str">
        <f>IF(InputSPP!A176="","",IF(InputSPP!E176="",73050,InputSPP!E176))</f>
        <v/>
      </c>
      <c r="N174" s="13" t="str">
        <f>IF(InputSPP!A176="","",InputSPP!C176)</f>
        <v/>
      </c>
      <c r="O174" s="13" t="str">
        <f>IF(InputSPP!A176="","",InputSPP!B176)</f>
        <v/>
      </c>
    </row>
    <row r="175" spans="1:15" x14ac:dyDescent="0.3">
      <c r="A175" s="11" t="str">
        <f>IF(InputSPP!A177="","",CONCATENATE("MOT",TRIM(InputSPP!A177)))</f>
        <v/>
      </c>
      <c r="B175" s="12" t="str">
        <f>IF(I175="","",IF(B174="","TITLE",IF((LEN(A175)-LEN(SUBSTITUTE(A175,".","")))&lt;(LEN(A176)-LEN(SUBSTITUTE(A176,".",""))),IF(C175=TRUE,"RADIO","TITLE"),IF(H175="MTC1",VLOOKUP(MID(A175,6,4),Instructions!H$202:J$223,3,FALSE),IF(H175="MTC2, MTC3",VLOOKUP(MID(A175,6,4),Instructions!M$202:P$217,3,FALSE),IF(H175="MTC4",VLOOKUP(MID(A175,6,4),Instructions!R$202:U$208,3,FALSE)))))))</f>
        <v/>
      </c>
      <c r="D175" s="12" t="str">
        <f t="shared" si="9"/>
        <v/>
      </c>
      <c r="G175" s="13"/>
      <c r="H175" s="14" t="str">
        <f>IF(LEN(A175)=5,"",IF(InputSPP!A177="","",VLOOKUP(VALUE(MID(A175,4,1)),Instructions!D$202:F$204,3,FALSE)))</f>
        <v/>
      </c>
      <c r="I175" s="14" t="str">
        <f>IF(InputSPP!A177="","",IF(LEN(A175)&lt;6,"",IF(H175="MTC1",VLOOKUP(MID(A175,6,4),Instructions!H$202:I$223,2,FALSE),IF(H175="MTC2, MTC3",VLOOKUP(MID(A175,6,4),Instructions!M$202:P$217,2,FALSE),IF(H175="MTC4",VLOOKUP(MID(A175,6,4),Instructions!R$202:U$208,2,FALSE),"iets anders")))))</f>
        <v/>
      </c>
      <c r="J175" s="15" t="str">
        <f t="shared" ca="1" si="10"/>
        <v/>
      </c>
      <c r="K175" s="13" t="str">
        <f t="shared" ca="1" si="11"/>
        <v/>
      </c>
      <c r="L175" s="16" t="str">
        <f>IF(InputSPP!A177="","",IF(InputSPP!D177="",38626,InputSPP!D177))</f>
        <v/>
      </c>
      <c r="M175" s="16" t="str">
        <f>IF(InputSPP!A177="","",IF(InputSPP!E177="",73050,InputSPP!E177))</f>
        <v/>
      </c>
      <c r="N175" s="13" t="str">
        <f>IF(InputSPP!A177="","",InputSPP!C177)</f>
        <v/>
      </c>
      <c r="O175" s="13" t="str">
        <f>IF(InputSPP!A177="","",InputSPP!B177)</f>
        <v/>
      </c>
    </row>
    <row r="176" spans="1:15" x14ac:dyDescent="0.3">
      <c r="A176" s="11" t="str">
        <f>IF(InputSPP!A178="","",CONCATENATE("MOT",TRIM(InputSPP!A178)))</f>
        <v/>
      </c>
      <c r="B176" s="12" t="str">
        <f>IF(I176="","",IF(B175="","TITLE",IF((LEN(A176)-LEN(SUBSTITUTE(A176,".","")))&lt;(LEN(A177)-LEN(SUBSTITUTE(A177,".",""))),IF(C176=TRUE,"RADIO","TITLE"),IF(H176="MTC1",VLOOKUP(MID(A176,6,4),Instructions!H$202:J$223,3,FALSE),IF(H176="MTC2, MTC3",VLOOKUP(MID(A176,6,4),Instructions!M$202:P$217,3,FALSE),IF(H176="MTC4",VLOOKUP(MID(A176,6,4),Instructions!R$202:U$208,3,FALSE)))))))</f>
        <v/>
      </c>
      <c r="D176" s="12" t="str">
        <f t="shared" si="9"/>
        <v/>
      </c>
      <c r="G176" s="13"/>
      <c r="H176" s="14" t="str">
        <f>IF(LEN(A176)=5,"",IF(InputSPP!A178="","",VLOOKUP(VALUE(MID(A176,4,1)),Instructions!D$202:F$204,3,FALSE)))</f>
        <v/>
      </c>
      <c r="I176" s="14" t="str">
        <f>IF(InputSPP!A178="","",IF(LEN(A176)&lt;6,"",IF(H176="MTC1",VLOOKUP(MID(A176,6,4),Instructions!H$202:I$223,2,FALSE),IF(H176="MTC2, MTC3",VLOOKUP(MID(A176,6,4),Instructions!M$202:P$217,2,FALSE),IF(H176="MTC4",VLOOKUP(MID(A176,6,4),Instructions!R$202:U$208,2,FALSE),"iets anders")))))</f>
        <v/>
      </c>
      <c r="J176" s="15" t="str">
        <f t="shared" ca="1" si="10"/>
        <v/>
      </c>
      <c r="K176" s="13" t="str">
        <f t="shared" ca="1" si="11"/>
        <v/>
      </c>
      <c r="L176" s="16" t="str">
        <f>IF(InputSPP!A178="","",IF(InputSPP!D178="",38626,InputSPP!D178))</f>
        <v/>
      </c>
      <c r="M176" s="16" t="str">
        <f>IF(InputSPP!A178="","",IF(InputSPP!E178="",73050,InputSPP!E178))</f>
        <v/>
      </c>
      <c r="N176" s="13" t="str">
        <f>IF(InputSPP!A178="","",InputSPP!C178)</f>
        <v/>
      </c>
      <c r="O176" s="13" t="str">
        <f>IF(InputSPP!A178="","",InputSPP!B178)</f>
        <v/>
      </c>
    </row>
    <row r="177" spans="1:15" x14ac:dyDescent="0.3">
      <c r="A177" s="11" t="str">
        <f>IF(InputSPP!A179="","",CONCATENATE("MOT",TRIM(InputSPP!A179)))</f>
        <v/>
      </c>
      <c r="B177" s="12" t="str">
        <f>IF(I177="","",IF(B176="","TITLE",IF((LEN(A177)-LEN(SUBSTITUTE(A177,".","")))&lt;(LEN(A178)-LEN(SUBSTITUTE(A178,".",""))),IF(C177=TRUE,"RADIO","TITLE"),IF(H177="MTC1",VLOOKUP(MID(A177,6,4),Instructions!H$202:J$223,3,FALSE),IF(H177="MTC2, MTC3",VLOOKUP(MID(A177,6,4),Instructions!M$202:P$217,3,FALSE),IF(H177="MTC4",VLOOKUP(MID(A177,6,4),Instructions!R$202:U$208,3,FALSE)))))))</f>
        <v/>
      </c>
      <c r="D177" s="12" t="str">
        <f t="shared" si="9"/>
        <v/>
      </c>
      <c r="G177" s="13"/>
      <c r="H177" s="14" t="str">
        <f>IF(LEN(A177)=5,"",IF(InputSPP!A179="","",VLOOKUP(VALUE(MID(A177,4,1)),Instructions!D$202:F$204,3,FALSE)))</f>
        <v/>
      </c>
      <c r="I177" s="14" t="str">
        <f>IF(InputSPP!A179="","",IF(LEN(A177)&lt;6,"",IF(H177="MTC1",VLOOKUP(MID(A177,6,4),Instructions!H$202:I$223,2,FALSE),IF(H177="MTC2, MTC3",VLOOKUP(MID(A177,6,4),Instructions!M$202:P$217,2,FALSE),IF(H177="MTC4",VLOOKUP(MID(A177,6,4),Instructions!R$202:U$208,2,FALSE),"iets anders")))))</f>
        <v/>
      </c>
      <c r="J177" s="15" t="str">
        <f t="shared" ca="1" si="10"/>
        <v/>
      </c>
      <c r="K177" s="13" t="str">
        <f t="shared" ca="1" si="11"/>
        <v/>
      </c>
      <c r="L177" s="16" t="str">
        <f>IF(InputSPP!A179="","",IF(InputSPP!D179="",38626,InputSPP!D179))</f>
        <v/>
      </c>
      <c r="M177" s="16" t="str">
        <f>IF(InputSPP!A179="","",IF(InputSPP!E179="",73050,InputSPP!E179))</f>
        <v/>
      </c>
      <c r="N177" s="13" t="str">
        <f>IF(InputSPP!A179="","",InputSPP!C179)</f>
        <v/>
      </c>
      <c r="O177" s="13" t="str">
        <f>IF(InputSPP!A179="","",InputSPP!B179)</f>
        <v/>
      </c>
    </row>
    <row r="178" spans="1:15" x14ac:dyDescent="0.3">
      <c r="A178" s="11" t="str">
        <f>IF(InputSPP!A180="","",CONCATENATE("MOT",TRIM(InputSPP!A180)))</f>
        <v/>
      </c>
      <c r="B178" s="12" t="str">
        <f>IF(I178="","",IF(B177="","TITLE",IF((LEN(A178)-LEN(SUBSTITUTE(A178,".","")))&lt;(LEN(A179)-LEN(SUBSTITUTE(A179,".",""))),IF(C178=TRUE,"RADIO","TITLE"),IF(H178="MTC1",VLOOKUP(MID(A178,6,4),Instructions!H$202:J$223,3,FALSE),IF(H178="MTC2, MTC3",VLOOKUP(MID(A178,6,4),Instructions!M$202:P$217,3,FALSE),IF(H178="MTC4",VLOOKUP(MID(A178,6,4),Instructions!R$202:U$208,3,FALSE)))))))</f>
        <v/>
      </c>
      <c r="D178" s="12" t="str">
        <f t="shared" si="9"/>
        <v/>
      </c>
      <c r="G178" s="13"/>
      <c r="H178" s="14" t="str">
        <f>IF(LEN(A178)=5,"",IF(InputSPP!A180="","",VLOOKUP(VALUE(MID(A178,4,1)),Instructions!D$202:F$204,3,FALSE)))</f>
        <v/>
      </c>
      <c r="I178" s="14" t="str">
        <f>IF(InputSPP!A180="","",IF(LEN(A178)&lt;6,"",IF(H178="MTC1",VLOOKUP(MID(A178,6,4),Instructions!H$202:I$223,2,FALSE),IF(H178="MTC2, MTC3",VLOOKUP(MID(A178,6,4),Instructions!M$202:P$217,2,FALSE),IF(H178="MTC4",VLOOKUP(MID(A178,6,4),Instructions!R$202:U$208,2,FALSE),"iets anders")))))</f>
        <v/>
      </c>
      <c r="J178" s="15" t="str">
        <f t="shared" ca="1" si="10"/>
        <v/>
      </c>
      <c r="K178" s="13" t="str">
        <f t="shared" ca="1" si="11"/>
        <v/>
      </c>
      <c r="L178" s="16" t="str">
        <f>IF(InputSPP!A180="","",IF(InputSPP!D180="",38626,InputSPP!D180))</f>
        <v/>
      </c>
      <c r="M178" s="16" t="str">
        <f>IF(InputSPP!A180="","",IF(InputSPP!E180="",73050,InputSPP!E180))</f>
        <v/>
      </c>
      <c r="N178" s="13" t="str">
        <f>IF(InputSPP!A180="","",InputSPP!C180)</f>
        <v/>
      </c>
      <c r="O178" s="13" t="str">
        <f>IF(InputSPP!A180="","",InputSPP!B180)</f>
        <v/>
      </c>
    </row>
    <row r="179" spans="1:15" x14ac:dyDescent="0.3">
      <c r="A179" s="11" t="str">
        <f>IF(InputSPP!A181="","",CONCATENATE("MOT",TRIM(InputSPP!A181)))</f>
        <v/>
      </c>
      <c r="B179" s="12" t="str">
        <f>IF(I179="","",IF(B178="","TITLE",IF((LEN(A179)-LEN(SUBSTITUTE(A179,".","")))&lt;(LEN(A180)-LEN(SUBSTITUTE(A180,".",""))),IF(C179=TRUE,"RADIO","TITLE"),IF(H179="MTC1",VLOOKUP(MID(A179,6,4),Instructions!H$202:J$223,3,FALSE),IF(H179="MTC2, MTC3",VLOOKUP(MID(A179,6,4),Instructions!M$202:P$217,3,FALSE),IF(H179="MTC4",VLOOKUP(MID(A179,6,4),Instructions!R$202:U$208,3,FALSE)))))))</f>
        <v/>
      </c>
      <c r="D179" s="12" t="str">
        <f t="shared" si="9"/>
        <v/>
      </c>
      <c r="G179" s="13"/>
      <c r="H179" s="14" t="str">
        <f>IF(LEN(A179)=5,"",IF(InputSPP!A181="","",VLOOKUP(VALUE(MID(A179,4,1)),Instructions!D$202:F$204,3,FALSE)))</f>
        <v/>
      </c>
      <c r="I179" s="14" t="str">
        <f>IF(InputSPP!A181="","",IF(LEN(A179)&lt;6,"",IF(H179="MTC1",VLOOKUP(MID(A179,6,4),Instructions!H$202:I$223,2,FALSE),IF(H179="MTC2, MTC3",VLOOKUP(MID(A179,6,4),Instructions!M$202:P$217,2,FALSE),IF(H179="MTC4",VLOOKUP(MID(A179,6,4),Instructions!R$202:U$208,2,FALSE),"iets anders")))))</f>
        <v/>
      </c>
      <c r="J179" s="15" t="str">
        <f t="shared" ca="1" si="10"/>
        <v/>
      </c>
      <c r="K179" s="13" t="str">
        <f t="shared" ca="1" si="11"/>
        <v/>
      </c>
      <c r="L179" s="16" t="str">
        <f>IF(InputSPP!A181="","",IF(InputSPP!D181="",38626,InputSPP!D181))</f>
        <v/>
      </c>
      <c r="M179" s="16" t="str">
        <f>IF(InputSPP!A181="","",IF(InputSPP!E181="",73050,InputSPP!E181))</f>
        <v/>
      </c>
      <c r="N179" s="13" t="str">
        <f>IF(InputSPP!A181="","",InputSPP!C181)</f>
        <v/>
      </c>
      <c r="O179" s="13" t="str">
        <f>IF(InputSPP!A181="","",InputSPP!B181)</f>
        <v/>
      </c>
    </row>
    <row r="180" spans="1:15" x14ac:dyDescent="0.3">
      <c r="A180" s="11" t="str">
        <f>IF(InputSPP!A182="","",CONCATENATE("MOT",TRIM(InputSPP!A182)))</f>
        <v/>
      </c>
      <c r="B180" s="12" t="str">
        <f>IF(I180="","",IF(B179="","TITLE",IF((LEN(A180)-LEN(SUBSTITUTE(A180,".","")))&lt;(LEN(A181)-LEN(SUBSTITUTE(A181,".",""))),IF(C180=TRUE,"RADIO","TITLE"),IF(H180="MTC1",VLOOKUP(MID(A180,6,4),Instructions!H$202:J$223,3,FALSE),IF(H180="MTC2, MTC3",VLOOKUP(MID(A180,6,4),Instructions!M$202:P$217,3,FALSE),IF(H180="MTC4",VLOOKUP(MID(A180,6,4),Instructions!R$202:U$208,3,FALSE)))))))</f>
        <v/>
      </c>
      <c r="D180" s="12" t="str">
        <f t="shared" si="9"/>
        <v/>
      </c>
      <c r="G180" s="13"/>
      <c r="H180" s="14" t="str">
        <f>IF(LEN(A180)=5,"",IF(InputSPP!A182="","",VLOOKUP(VALUE(MID(A180,4,1)),Instructions!D$202:F$204,3,FALSE)))</f>
        <v/>
      </c>
      <c r="I180" s="14" t="str">
        <f>IF(InputSPP!A182="","",IF(LEN(A180)&lt;6,"",IF(H180="MTC1",VLOOKUP(MID(A180,6,4),Instructions!H$202:I$223,2,FALSE),IF(H180="MTC2, MTC3",VLOOKUP(MID(A180,6,4),Instructions!M$202:P$217,2,FALSE),IF(H180="MTC4",VLOOKUP(MID(A180,6,4),Instructions!R$202:U$208,2,FALSE),"iets anders")))))</f>
        <v/>
      </c>
      <c r="J180" s="15" t="str">
        <f t="shared" ca="1" si="10"/>
        <v/>
      </c>
      <c r="K180" s="13" t="str">
        <f t="shared" ca="1" si="11"/>
        <v/>
      </c>
      <c r="L180" s="16" t="str">
        <f>IF(InputSPP!A182="","",IF(InputSPP!D182="",38626,InputSPP!D182))</f>
        <v/>
      </c>
      <c r="M180" s="16" t="str">
        <f>IF(InputSPP!A182="","",IF(InputSPP!E182="",73050,InputSPP!E182))</f>
        <v/>
      </c>
      <c r="N180" s="13" t="str">
        <f>IF(InputSPP!A182="","",InputSPP!C182)</f>
        <v/>
      </c>
      <c r="O180" s="13" t="str">
        <f>IF(InputSPP!A182="","",InputSPP!B182)</f>
        <v/>
      </c>
    </row>
    <row r="181" spans="1:15" x14ac:dyDescent="0.3">
      <c r="A181" s="11" t="str">
        <f>IF(InputSPP!A183="","",CONCATENATE("MOT",TRIM(InputSPP!A183)))</f>
        <v/>
      </c>
      <c r="B181" s="12" t="str">
        <f>IF(I181="","",IF(B180="","TITLE",IF((LEN(A181)-LEN(SUBSTITUTE(A181,".","")))&lt;(LEN(A182)-LEN(SUBSTITUTE(A182,".",""))),IF(C181=TRUE,"RADIO","TITLE"),IF(H181="MTC1",VLOOKUP(MID(A181,6,4),Instructions!H$202:J$223,3,FALSE),IF(H181="MTC2, MTC3",VLOOKUP(MID(A181,6,4),Instructions!M$202:P$217,3,FALSE),IF(H181="MTC4",VLOOKUP(MID(A181,6,4),Instructions!R$202:U$208,3,FALSE)))))))</f>
        <v/>
      </c>
      <c r="D181" s="12" t="str">
        <f t="shared" si="9"/>
        <v/>
      </c>
      <c r="G181" s="13"/>
      <c r="H181" s="14" t="str">
        <f>IF(LEN(A181)=5,"",IF(InputSPP!A183="","",VLOOKUP(VALUE(MID(A181,4,1)),Instructions!D$202:F$204,3,FALSE)))</f>
        <v/>
      </c>
      <c r="I181" s="14" t="str">
        <f>IF(InputSPP!A183="","",IF(LEN(A181)&lt;6,"",IF(H181="MTC1",VLOOKUP(MID(A181,6,4),Instructions!H$202:I$223,2,FALSE),IF(H181="MTC2, MTC3",VLOOKUP(MID(A181,6,4),Instructions!M$202:P$217,2,FALSE),IF(H181="MTC4",VLOOKUP(MID(A181,6,4),Instructions!R$202:U$208,2,FALSE),"iets anders")))))</f>
        <v/>
      </c>
      <c r="J181" s="15" t="str">
        <f t="shared" ca="1" si="10"/>
        <v/>
      </c>
      <c r="K181" s="13" t="str">
        <f t="shared" ca="1" si="11"/>
        <v/>
      </c>
      <c r="L181" s="16" t="str">
        <f>IF(InputSPP!A183="","",IF(InputSPP!D183="",38626,InputSPP!D183))</f>
        <v/>
      </c>
      <c r="M181" s="16" t="str">
        <f>IF(InputSPP!A183="","",IF(InputSPP!E183="",73050,InputSPP!E183))</f>
        <v/>
      </c>
      <c r="N181" s="13" t="str">
        <f>IF(InputSPP!A183="","",InputSPP!C183)</f>
        <v/>
      </c>
      <c r="O181" s="13" t="str">
        <f>IF(InputSPP!A183="","",InputSPP!B183)</f>
        <v/>
      </c>
    </row>
    <row r="182" spans="1:15" x14ac:dyDescent="0.3">
      <c r="A182" s="11" t="str">
        <f>IF(InputSPP!A184="","",CONCATENATE("MOT",TRIM(InputSPP!A184)))</f>
        <v/>
      </c>
      <c r="B182" s="12" t="str">
        <f>IF(I182="","",IF(B181="","TITLE",IF((LEN(A182)-LEN(SUBSTITUTE(A182,".","")))&lt;(LEN(A183)-LEN(SUBSTITUTE(A183,".",""))),IF(C182=TRUE,"RADIO","TITLE"),IF(H182="MTC1",VLOOKUP(MID(A182,6,4),Instructions!H$202:J$223,3,FALSE),IF(H182="MTC2, MTC3",VLOOKUP(MID(A182,6,4),Instructions!M$202:P$217,3,FALSE),IF(H182="MTC4",VLOOKUP(MID(A182,6,4),Instructions!R$202:U$208,3,FALSE)))))))</f>
        <v/>
      </c>
      <c r="D182" s="12" t="str">
        <f t="shared" si="9"/>
        <v/>
      </c>
      <c r="G182" s="13"/>
      <c r="H182" s="14" t="str">
        <f>IF(LEN(A182)=5,"",IF(InputSPP!A184="","",VLOOKUP(VALUE(MID(A182,4,1)),Instructions!D$202:F$204,3,FALSE)))</f>
        <v/>
      </c>
      <c r="I182" s="14" t="str">
        <f>IF(InputSPP!A184="","",IF(LEN(A182)&lt;6,"",IF(H182="MTC1",VLOOKUP(MID(A182,6,4),Instructions!H$202:I$223,2,FALSE),IF(H182="MTC2, MTC3",VLOOKUP(MID(A182,6,4),Instructions!M$202:P$217,2,FALSE),IF(H182="MTC4",VLOOKUP(MID(A182,6,4),Instructions!R$202:U$208,2,FALSE),"iets anders")))))</f>
        <v/>
      </c>
      <c r="J182" s="15" t="str">
        <f t="shared" ca="1" si="10"/>
        <v/>
      </c>
      <c r="K182" s="13" t="str">
        <f t="shared" ca="1" si="11"/>
        <v/>
      </c>
      <c r="L182" s="16" t="str">
        <f>IF(InputSPP!A184="","",IF(InputSPP!D184="",38626,InputSPP!D184))</f>
        <v/>
      </c>
      <c r="M182" s="16" t="str">
        <f>IF(InputSPP!A184="","",IF(InputSPP!E184="",73050,InputSPP!E184))</f>
        <v/>
      </c>
      <c r="N182" s="13" t="str">
        <f>IF(InputSPP!A184="","",InputSPP!C184)</f>
        <v/>
      </c>
      <c r="O182" s="13" t="str">
        <f>IF(InputSPP!A184="","",InputSPP!B184)</f>
        <v/>
      </c>
    </row>
    <row r="183" spans="1:15" x14ac:dyDescent="0.3">
      <c r="A183" s="11" t="str">
        <f>IF(InputSPP!A185="","",CONCATENATE("MOT",TRIM(InputSPP!A185)))</f>
        <v/>
      </c>
      <c r="B183" s="12" t="str">
        <f>IF(I183="","",IF(B182="","TITLE",IF((LEN(A183)-LEN(SUBSTITUTE(A183,".","")))&lt;(LEN(A184)-LEN(SUBSTITUTE(A184,".",""))),IF(C183=TRUE,"RADIO","TITLE"),IF(H183="MTC1",VLOOKUP(MID(A183,6,4),Instructions!H$202:J$223,3,FALSE),IF(H183="MTC2, MTC3",VLOOKUP(MID(A183,6,4),Instructions!M$202:P$217,3,FALSE),IF(H183="MTC4",VLOOKUP(MID(A183,6,4),Instructions!R$202:U$208,3,FALSE)))))))</f>
        <v/>
      </c>
      <c r="D183" s="12" t="str">
        <f t="shared" ref="D183:D246" si="12">IF(B183="","",IF(B183="TITLE",IF(B182="TITLE",IF(B181="TITLE",D182,MIN(1,IF(ISNUMBER(D182),D182+1,0))),MIN(1,IF(ISNUMBER(D182),D182+1,0))),IF((LEN(A182)-LEN(SUBSTITUTE(A182,".","")))=(LEN(A183)-LEN(SUBSTITUTE(A183,".",""))),D182,IF(LEN(SUBSTITUTE(UPPER(A183),".",""))&gt;LEN(SUBSTITUTE(UPPER(A182),".","")),IF(C183=TRUE,0,MIN(D182+1,3)),IF(C183=TRUE,0,MAX(D182-1,0))))))</f>
        <v/>
      </c>
      <c r="G183" s="13"/>
      <c r="H183" s="14" t="str">
        <f>IF(LEN(A183)=5,"",IF(InputSPP!A185="","",VLOOKUP(VALUE(MID(A183,4,1)),Instructions!D$202:F$204,3,FALSE)))</f>
        <v/>
      </c>
      <c r="I183" s="14" t="str">
        <f>IF(InputSPP!A185="","",IF(LEN(A183)&lt;6,"",IF(H183="MTC1",VLOOKUP(MID(A183,6,4),Instructions!H$202:I$223,2,FALSE),IF(H183="MTC2, MTC3",VLOOKUP(MID(A183,6,4),Instructions!M$202:P$217,2,FALSE),IF(H183="MTC4",VLOOKUP(MID(A183,6,4),Instructions!R$202:U$208,2,FALSE),"iets anders")))))</f>
        <v/>
      </c>
      <c r="J183" s="15" t="str">
        <f t="shared" ca="1" si="10"/>
        <v/>
      </c>
      <c r="K183" s="13" t="str">
        <f t="shared" ca="1" si="11"/>
        <v/>
      </c>
      <c r="L183" s="16" t="str">
        <f>IF(InputSPP!A185="","",IF(InputSPP!D185="",38626,InputSPP!D185))</f>
        <v/>
      </c>
      <c r="M183" s="16" t="str">
        <f>IF(InputSPP!A185="","",IF(InputSPP!E185="",73050,InputSPP!E185))</f>
        <v/>
      </c>
      <c r="N183" s="13" t="str">
        <f>IF(InputSPP!A185="","",InputSPP!C185)</f>
        <v/>
      </c>
      <c r="O183" s="13" t="str">
        <f>IF(InputSPP!A185="","",InputSPP!B185)</f>
        <v/>
      </c>
    </row>
    <row r="184" spans="1:15" x14ac:dyDescent="0.3">
      <c r="A184" s="11" t="str">
        <f>IF(InputSPP!A186="","",CONCATENATE("MOT",TRIM(InputSPP!A186)))</f>
        <v/>
      </c>
      <c r="B184" s="12" t="str">
        <f>IF(I184="","",IF(B183="","TITLE",IF((LEN(A184)-LEN(SUBSTITUTE(A184,".","")))&lt;(LEN(A185)-LEN(SUBSTITUTE(A185,".",""))),IF(C184=TRUE,"RADIO","TITLE"),IF(H184="MTC1",VLOOKUP(MID(A184,6,4),Instructions!H$202:J$223,3,FALSE),IF(H184="MTC2, MTC3",VLOOKUP(MID(A184,6,4),Instructions!M$202:P$217,3,FALSE),IF(H184="MTC4",VLOOKUP(MID(A184,6,4),Instructions!R$202:U$208,3,FALSE)))))))</f>
        <v/>
      </c>
      <c r="D184" s="12" t="str">
        <f t="shared" si="12"/>
        <v/>
      </c>
      <c r="G184" s="13"/>
      <c r="H184" s="14" t="str">
        <f>IF(LEN(A184)=5,"",IF(InputSPP!A186="","",VLOOKUP(VALUE(MID(A184,4,1)),Instructions!D$202:F$204,3,FALSE)))</f>
        <v/>
      </c>
      <c r="I184" s="14" t="str">
        <f>IF(InputSPP!A186="","",IF(LEN(A184)&lt;6,"",IF(H184="MTC1",VLOOKUP(MID(A184,6,4),Instructions!H$202:I$223,2,FALSE),IF(H184="MTC2, MTC3",VLOOKUP(MID(A184,6,4),Instructions!M$202:P$217,2,FALSE),IF(H184="MTC4",VLOOKUP(MID(A184,6,4),Instructions!R$202:U$208,2,FALSE),"iets anders")))))</f>
        <v/>
      </c>
      <c r="J184" s="15" t="str">
        <f t="shared" ca="1" si="10"/>
        <v/>
      </c>
      <c r="K184" s="13" t="str">
        <f t="shared" ca="1" si="11"/>
        <v/>
      </c>
      <c r="L184" s="16" t="str">
        <f>IF(InputSPP!A186="","",IF(InputSPP!D186="",38626,InputSPP!D186))</f>
        <v/>
      </c>
      <c r="M184" s="16" t="str">
        <f>IF(InputSPP!A186="","",IF(InputSPP!E186="",73050,InputSPP!E186))</f>
        <v/>
      </c>
      <c r="N184" s="13" t="str">
        <f>IF(InputSPP!A186="","",InputSPP!C186)</f>
        <v/>
      </c>
      <c r="O184" s="13" t="str">
        <f>IF(InputSPP!A186="","",InputSPP!B186)</f>
        <v/>
      </c>
    </row>
    <row r="185" spans="1:15" x14ac:dyDescent="0.3">
      <c r="A185" s="11" t="str">
        <f>IF(InputSPP!A187="","",CONCATENATE("MOT",TRIM(InputSPP!A187)))</f>
        <v/>
      </c>
      <c r="B185" s="12" t="str">
        <f>IF(I185="","",IF(B184="","TITLE",IF((LEN(A185)-LEN(SUBSTITUTE(A185,".","")))&lt;(LEN(A186)-LEN(SUBSTITUTE(A186,".",""))),IF(C185=TRUE,"RADIO","TITLE"),IF(H185="MTC1",VLOOKUP(MID(A185,6,4),Instructions!H$202:J$223,3,FALSE),IF(H185="MTC2, MTC3",VLOOKUP(MID(A185,6,4),Instructions!M$202:P$217,3,FALSE),IF(H185="MTC4",VLOOKUP(MID(A185,6,4),Instructions!R$202:U$208,3,FALSE)))))))</f>
        <v/>
      </c>
      <c r="D185" s="12" t="str">
        <f t="shared" si="12"/>
        <v/>
      </c>
      <c r="G185" s="13"/>
      <c r="H185" s="14" t="str">
        <f>IF(LEN(A185)=5,"",IF(InputSPP!A187="","",VLOOKUP(VALUE(MID(A185,4,1)),Instructions!D$202:F$204,3,FALSE)))</f>
        <v/>
      </c>
      <c r="I185" s="14" t="str">
        <f>IF(InputSPP!A187="","",IF(LEN(A185)&lt;6,"",IF(H185="MTC1",VLOOKUP(MID(A185,6,4),Instructions!H$202:I$223,2,FALSE),IF(H185="MTC2, MTC3",VLOOKUP(MID(A185,6,4),Instructions!M$202:P$217,2,FALSE),IF(H185="MTC4",VLOOKUP(MID(A185,6,4),Instructions!R$202:U$208,2,FALSE),"iets anders")))))</f>
        <v/>
      </c>
      <c r="J185" s="15" t="str">
        <f t="shared" ca="1" si="10"/>
        <v/>
      </c>
      <c r="K185" s="13" t="str">
        <f t="shared" ca="1" si="11"/>
        <v/>
      </c>
      <c r="L185" s="16" t="str">
        <f>IF(InputSPP!A187="","",IF(InputSPP!D187="",38626,InputSPP!D187))</f>
        <v/>
      </c>
      <c r="M185" s="16" t="str">
        <f>IF(InputSPP!A187="","",IF(InputSPP!E187="",73050,InputSPP!E187))</f>
        <v/>
      </c>
      <c r="N185" s="13" t="str">
        <f>IF(InputSPP!A187="","",InputSPP!C187)</f>
        <v/>
      </c>
      <c r="O185" s="13" t="str">
        <f>IF(InputSPP!A187="","",InputSPP!B187)</f>
        <v/>
      </c>
    </row>
    <row r="186" spans="1:15" x14ac:dyDescent="0.3">
      <c r="A186" s="11" t="str">
        <f>IF(InputSPP!A188="","",CONCATENATE("MOT",TRIM(InputSPP!A188)))</f>
        <v/>
      </c>
      <c r="B186" s="12" t="str">
        <f>IF(I186="","",IF(B185="","TITLE",IF((LEN(A186)-LEN(SUBSTITUTE(A186,".","")))&lt;(LEN(A187)-LEN(SUBSTITUTE(A187,".",""))),IF(C186=TRUE,"RADIO","TITLE"),IF(H186="MTC1",VLOOKUP(MID(A186,6,4),Instructions!H$202:J$223,3,FALSE),IF(H186="MTC2, MTC3",VLOOKUP(MID(A186,6,4),Instructions!M$202:P$217,3,FALSE),IF(H186="MTC4",VLOOKUP(MID(A186,6,4),Instructions!R$202:U$208,3,FALSE)))))))</f>
        <v/>
      </c>
      <c r="D186" s="12" t="str">
        <f t="shared" si="12"/>
        <v/>
      </c>
      <c r="G186" s="13"/>
      <c r="H186" s="14" t="str">
        <f>IF(LEN(A186)=5,"",IF(InputSPP!A188="","",VLOOKUP(VALUE(MID(A186,4,1)),Instructions!D$202:F$204,3,FALSE)))</f>
        <v/>
      </c>
      <c r="I186" s="14" t="str">
        <f>IF(InputSPP!A188="","",IF(LEN(A186)&lt;6,"",IF(H186="MTC1",VLOOKUP(MID(A186,6,4),Instructions!H$202:I$223,2,FALSE),IF(H186="MTC2, MTC3",VLOOKUP(MID(A186,6,4),Instructions!M$202:P$217,2,FALSE),IF(H186="MTC4",VLOOKUP(MID(A186,6,4),Instructions!R$202:U$208,2,FALSE),"iets anders")))))</f>
        <v/>
      </c>
      <c r="J186" s="15" t="str">
        <f t="shared" ca="1" si="10"/>
        <v/>
      </c>
      <c r="K186" s="13" t="str">
        <f t="shared" ca="1" si="11"/>
        <v/>
      </c>
      <c r="L186" s="16" t="str">
        <f>IF(InputSPP!A188="","",IF(InputSPP!D188="",38626,InputSPP!D188))</f>
        <v/>
      </c>
      <c r="M186" s="16" t="str">
        <f>IF(InputSPP!A188="","",IF(InputSPP!E188="",73050,InputSPP!E188))</f>
        <v/>
      </c>
      <c r="N186" s="13" t="str">
        <f>IF(InputSPP!A188="","",InputSPP!C188)</f>
        <v/>
      </c>
      <c r="O186" s="13" t="str">
        <f>IF(InputSPP!A188="","",InputSPP!B188)</f>
        <v/>
      </c>
    </row>
    <row r="187" spans="1:15" x14ac:dyDescent="0.3">
      <c r="A187" s="11" t="str">
        <f>IF(InputSPP!A189="","",CONCATENATE("MOT",TRIM(InputSPP!A189)))</f>
        <v/>
      </c>
      <c r="B187" s="12" t="str">
        <f>IF(I187="","",IF(B186="","TITLE",IF((LEN(A187)-LEN(SUBSTITUTE(A187,".","")))&lt;(LEN(A188)-LEN(SUBSTITUTE(A188,".",""))),IF(C187=TRUE,"RADIO","TITLE"),IF(H187="MTC1",VLOOKUP(MID(A187,6,4),Instructions!H$202:J$223,3,FALSE),IF(H187="MTC2, MTC3",VLOOKUP(MID(A187,6,4),Instructions!M$202:P$217,3,FALSE),IF(H187="MTC4",VLOOKUP(MID(A187,6,4),Instructions!R$202:U$208,3,FALSE)))))))</f>
        <v/>
      </c>
      <c r="D187" s="12" t="str">
        <f t="shared" si="12"/>
        <v/>
      </c>
      <c r="G187" s="13"/>
      <c r="H187" s="14" t="str">
        <f>IF(LEN(A187)=5,"",IF(InputSPP!A189="","",VLOOKUP(VALUE(MID(A187,4,1)),Instructions!D$202:F$204,3,FALSE)))</f>
        <v/>
      </c>
      <c r="I187" s="14" t="str">
        <f>IF(InputSPP!A189="","",IF(LEN(A187)&lt;6,"",IF(H187="MTC1",VLOOKUP(MID(A187,6,4),Instructions!H$202:I$223,2,FALSE),IF(H187="MTC2, MTC3",VLOOKUP(MID(A187,6,4),Instructions!M$202:P$217,2,FALSE),IF(H187="MTC4",VLOOKUP(MID(A187,6,4),Instructions!R$202:U$208,2,FALSE),"iets anders")))))</f>
        <v/>
      </c>
      <c r="J187" s="15" t="str">
        <f t="shared" ca="1" si="10"/>
        <v/>
      </c>
      <c r="K187" s="13" t="str">
        <f t="shared" ca="1" si="11"/>
        <v/>
      </c>
      <c r="L187" s="16" t="str">
        <f>IF(InputSPP!A189="","",IF(InputSPP!D189="",38626,InputSPP!D189))</f>
        <v/>
      </c>
      <c r="M187" s="16" t="str">
        <f>IF(InputSPP!A189="","",IF(InputSPP!E189="",73050,InputSPP!E189))</f>
        <v/>
      </c>
      <c r="N187" s="13" t="str">
        <f>IF(InputSPP!A189="","",InputSPP!C189)</f>
        <v/>
      </c>
      <c r="O187" s="13" t="str">
        <f>IF(InputSPP!A189="","",InputSPP!B189)</f>
        <v/>
      </c>
    </row>
    <row r="188" spans="1:15" x14ac:dyDescent="0.3">
      <c r="A188" s="11" t="str">
        <f>IF(InputSPP!A190="","",CONCATENATE("MOT",TRIM(InputSPP!A190)))</f>
        <v/>
      </c>
      <c r="B188" s="12" t="str">
        <f>IF(I188="","",IF(B187="","TITLE",IF((LEN(A188)-LEN(SUBSTITUTE(A188,".","")))&lt;(LEN(A189)-LEN(SUBSTITUTE(A189,".",""))),IF(C188=TRUE,"RADIO","TITLE"),IF(H188="MTC1",VLOOKUP(MID(A188,6,4),Instructions!H$202:J$223,3,FALSE),IF(H188="MTC2, MTC3",VLOOKUP(MID(A188,6,4),Instructions!M$202:P$217,3,FALSE),IF(H188="MTC4",VLOOKUP(MID(A188,6,4),Instructions!R$202:U$208,3,FALSE)))))))</f>
        <v/>
      </c>
      <c r="D188" s="12" t="str">
        <f t="shared" si="12"/>
        <v/>
      </c>
      <c r="G188" s="13"/>
      <c r="H188" s="14" t="str">
        <f>IF(LEN(A188)=5,"",IF(InputSPP!A190="","",VLOOKUP(VALUE(MID(A188,4,1)),Instructions!D$202:F$204,3,FALSE)))</f>
        <v/>
      </c>
      <c r="I188" s="14" t="str">
        <f>IF(InputSPP!A190="","",IF(LEN(A188)&lt;6,"",IF(H188="MTC1",VLOOKUP(MID(A188,6,4),Instructions!H$202:I$223,2,FALSE),IF(H188="MTC2, MTC3",VLOOKUP(MID(A188,6,4),Instructions!M$202:P$217,2,FALSE),IF(H188="MTC4",VLOOKUP(MID(A188,6,4),Instructions!R$202:U$208,2,FALSE),"iets anders")))))</f>
        <v/>
      </c>
      <c r="J188" s="15" t="str">
        <f t="shared" ca="1" si="10"/>
        <v/>
      </c>
      <c r="K188" s="13" t="str">
        <f t="shared" ca="1" si="11"/>
        <v/>
      </c>
      <c r="L188" s="16" t="str">
        <f>IF(InputSPP!A190="","",IF(InputSPP!D190="",38626,InputSPP!D190))</f>
        <v/>
      </c>
      <c r="M188" s="16" t="str">
        <f>IF(InputSPP!A190="","",IF(InputSPP!E190="",73050,InputSPP!E190))</f>
        <v/>
      </c>
      <c r="N188" s="13" t="str">
        <f>IF(InputSPP!A190="","",InputSPP!C190)</f>
        <v/>
      </c>
      <c r="O188" s="13" t="str">
        <f>IF(InputSPP!A190="","",InputSPP!B190)</f>
        <v/>
      </c>
    </row>
    <row r="189" spans="1:15" x14ac:dyDescent="0.3">
      <c r="A189" s="11" t="str">
        <f>IF(InputSPP!A191="","",CONCATENATE("MOT",TRIM(InputSPP!A191)))</f>
        <v/>
      </c>
      <c r="B189" s="12" t="str">
        <f>IF(I189="","",IF(B188="","TITLE",IF((LEN(A189)-LEN(SUBSTITUTE(A189,".","")))&lt;(LEN(A190)-LEN(SUBSTITUTE(A190,".",""))),IF(C189=TRUE,"RADIO","TITLE"),IF(H189="MTC1",VLOOKUP(MID(A189,6,4),Instructions!H$202:J$223,3,FALSE),IF(H189="MTC2, MTC3",VLOOKUP(MID(A189,6,4),Instructions!M$202:P$217,3,FALSE),IF(H189="MTC4",VLOOKUP(MID(A189,6,4),Instructions!R$202:U$208,3,FALSE)))))))</f>
        <v/>
      </c>
      <c r="D189" s="12" t="str">
        <f t="shared" si="12"/>
        <v/>
      </c>
      <c r="G189" s="13"/>
      <c r="H189" s="14" t="str">
        <f>IF(LEN(A189)=5,"",IF(InputSPP!A191="","",VLOOKUP(VALUE(MID(A189,4,1)),Instructions!D$202:F$204,3,FALSE)))</f>
        <v/>
      </c>
      <c r="I189" s="14" t="str">
        <f>IF(InputSPP!A191="","",IF(LEN(A189)&lt;6,"",IF(H189="MTC1",VLOOKUP(MID(A189,6,4),Instructions!H$202:I$223,2,FALSE),IF(H189="MTC2, MTC3",VLOOKUP(MID(A189,6,4),Instructions!M$202:P$217,2,FALSE),IF(H189="MTC4",VLOOKUP(MID(A189,6,4),Instructions!R$202:U$208,2,FALSE),"iets anders")))))</f>
        <v/>
      </c>
      <c r="J189" s="15" t="str">
        <f t="shared" ca="1" si="10"/>
        <v/>
      </c>
      <c r="K189" s="13" t="str">
        <f t="shared" ca="1" si="11"/>
        <v/>
      </c>
      <c r="L189" s="16" t="str">
        <f>IF(InputSPP!A191="","",IF(InputSPP!D191="",38626,InputSPP!D191))</f>
        <v/>
      </c>
      <c r="M189" s="16" t="str">
        <f>IF(InputSPP!A191="","",IF(InputSPP!E191="",73050,InputSPP!E191))</f>
        <v/>
      </c>
      <c r="N189" s="13" t="str">
        <f>IF(InputSPP!A191="","",InputSPP!C191)</f>
        <v/>
      </c>
      <c r="O189" s="13" t="str">
        <f>IF(InputSPP!A191="","",InputSPP!B191)</f>
        <v/>
      </c>
    </row>
    <row r="190" spans="1:15" x14ac:dyDescent="0.3">
      <c r="A190" s="11" t="str">
        <f>IF(InputSPP!A192="","",CONCATENATE("MOT",TRIM(InputSPP!A192)))</f>
        <v/>
      </c>
      <c r="B190" s="12" t="str">
        <f>IF(I190="","",IF(B189="","TITLE",IF((LEN(A190)-LEN(SUBSTITUTE(A190,".","")))&lt;(LEN(A191)-LEN(SUBSTITUTE(A191,".",""))),IF(C190=TRUE,"RADIO","TITLE"),IF(H190="MTC1",VLOOKUP(MID(A190,6,4),Instructions!H$202:J$223,3,FALSE),IF(H190="MTC2, MTC3",VLOOKUP(MID(A190,6,4),Instructions!M$202:P$217,3,FALSE),IF(H190="MTC4",VLOOKUP(MID(A190,6,4),Instructions!R$202:U$208,3,FALSE)))))))</f>
        <v/>
      </c>
      <c r="D190" s="12" t="str">
        <f t="shared" si="12"/>
        <v/>
      </c>
      <c r="G190" s="13"/>
      <c r="H190" s="14" t="str">
        <f>IF(LEN(A190)=5,"",IF(InputSPP!A192="","",VLOOKUP(VALUE(MID(A190,4,1)),Instructions!D$202:F$204,3,FALSE)))</f>
        <v/>
      </c>
      <c r="I190" s="14" t="str">
        <f>IF(InputSPP!A192="","",IF(LEN(A190)&lt;6,"",IF(H190="MTC1",VLOOKUP(MID(A190,6,4),Instructions!H$202:I$223,2,FALSE),IF(H190="MTC2, MTC3",VLOOKUP(MID(A190,6,4),Instructions!M$202:P$217,2,FALSE),IF(H190="MTC4",VLOOKUP(MID(A190,6,4),Instructions!R$202:U$208,2,FALSE),"iets anders")))))</f>
        <v/>
      </c>
      <c r="J190" s="15" t="str">
        <f t="shared" ca="1" si="10"/>
        <v/>
      </c>
      <c r="K190" s="13" t="str">
        <f t="shared" ca="1" si="11"/>
        <v/>
      </c>
      <c r="L190" s="16" t="str">
        <f>IF(InputSPP!A192="","",IF(InputSPP!D192="",38626,InputSPP!D192))</f>
        <v/>
      </c>
      <c r="M190" s="16" t="str">
        <f>IF(InputSPP!A192="","",IF(InputSPP!E192="",73050,InputSPP!E192))</f>
        <v/>
      </c>
      <c r="N190" s="13" t="str">
        <f>IF(InputSPP!A192="","",InputSPP!C192)</f>
        <v/>
      </c>
      <c r="O190" s="13" t="str">
        <f>IF(InputSPP!A192="","",InputSPP!B192)</f>
        <v/>
      </c>
    </row>
    <row r="191" spans="1:15" x14ac:dyDescent="0.3">
      <c r="A191" s="11" t="str">
        <f>IF(InputSPP!A193="","",CONCATENATE("MOT",TRIM(InputSPP!A193)))</f>
        <v/>
      </c>
      <c r="B191" s="12" t="str">
        <f>IF(I191="","",IF(B190="","TITLE",IF((LEN(A191)-LEN(SUBSTITUTE(A191,".","")))&lt;(LEN(A192)-LEN(SUBSTITUTE(A192,".",""))),IF(C191=TRUE,"RADIO","TITLE"),IF(H191="MTC1",VLOOKUP(MID(A191,6,4),Instructions!H$202:J$223,3,FALSE),IF(H191="MTC2, MTC3",VLOOKUP(MID(A191,6,4),Instructions!M$202:P$217,3,FALSE),IF(H191="MTC4",VLOOKUP(MID(A191,6,4),Instructions!R$202:U$208,3,FALSE)))))))</f>
        <v/>
      </c>
      <c r="D191" s="12" t="str">
        <f t="shared" si="12"/>
        <v/>
      </c>
      <c r="G191" s="13"/>
      <c r="H191" s="14" t="str">
        <f>IF(LEN(A191)=5,"",IF(InputSPP!A193="","",VLOOKUP(VALUE(MID(A191,4,1)),Instructions!D$202:F$204,3,FALSE)))</f>
        <v/>
      </c>
      <c r="I191" s="14" t="str">
        <f>IF(InputSPP!A193="","",IF(LEN(A191)&lt;6,"",IF(H191="MTC1",VLOOKUP(MID(A191,6,4),Instructions!H$202:I$223,2,FALSE),IF(H191="MTC2, MTC3",VLOOKUP(MID(A191,6,4),Instructions!M$202:P$217,2,FALSE),IF(H191="MTC4",VLOOKUP(MID(A191,6,4),Instructions!R$202:U$208,2,FALSE),"iets anders")))))</f>
        <v/>
      </c>
      <c r="J191" s="15" t="str">
        <f t="shared" ca="1" si="10"/>
        <v/>
      </c>
      <c r="K191" s="13" t="str">
        <f t="shared" ca="1" si="11"/>
        <v/>
      </c>
      <c r="L191" s="16" t="str">
        <f>IF(InputSPP!A193="","",IF(InputSPP!D193="",38626,InputSPP!D193))</f>
        <v/>
      </c>
      <c r="M191" s="16" t="str">
        <f>IF(InputSPP!A193="","",IF(InputSPP!E193="",73050,InputSPP!E193))</f>
        <v/>
      </c>
      <c r="N191" s="13" t="str">
        <f>IF(InputSPP!A193="","",InputSPP!C193)</f>
        <v/>
      </c>
      <c r="O191" s="13" t="str">
        <f>IF(InputSPP!A193="","",InputSPP!B193)</f>
        <v/>
      </c>
    </row>
    <row r="192" spans="1:15" x14ac:dyDescent="0.3">
      <c r="A192" s="11" t="str">
        <f>IF(InputSPP!A194="","",CONCATENATE("MOT",TRIM(InputSPP!A194)))</f>
        <v/>
      </c>
      <c r="B192" s="12" t="str">
        <f>IF(I192="","",IF(B191="","TITLE",IF((LEN(A192)-LEN(SUBSTITUTE(A192,".","")))&lt;(LEN(A193)-LEN(SUBSTITUTE(A193,".",""))),IF(C192=TRUE,"RADIO","TITLE"),IF(H192="MTC1",VLOOKUP(MID(A192,6,4),Instructions!H$202:J$223,3,FALSE),IF(H192="MTC2, MTC3",VLOOKUP(MID(A192,6,4),Instructions!M$202:P$217,3,FALSE),IF(H192="MTC4",VLOOKUP(MID(A192,6,4),Instructions!R$202:U$208,3,FALSE)))))))</f>
        <v/>
      </c>
      <c r="D192" s="12" t="str">
        <f t="shared" si="12"/>
        <v/>
      </c>
      <c r="G192" s="13"/>
      <c r="H192" s="14" t="str">
        <f>IF(LEN(A192)=5,"",IF(InputSPP!A194="","",VLOOKUP(VALUE(MID(A192,4,1)),Instructions!D$202:F$204,3,FALSE)))</f>
        <v/>
      </c>
      <c r="I192" s="14" t="str">
        <f>IF(InputSPP!A194="","",IF(LEN(A192)&lt;6,"",IF(H192="MTC1",VLOOKUP(MID(A192,6,4),Instructions!H$202:I$223,2,FALSE),IF(H192="MTC2, MTC3",VLOOKUP(MID(A192,6,4),Instructions!M$202:P$217,2,FALSE),IF(H192="MTC4",VLOOKUP(MID(A192,6,4),Instructions!R$202:U$208,2,FALSE),"iets anders")))))</f>
        <v/>
      </c>
      <c r="J192" s="15" t="str">
        <f t="shared" ca="1" si="10"/>
        <v/>
      </c>
      <c r="K192" s="13" t="str">
        <f t="shared" ca="1" si="11"/>
        <v/>
      </c>
      <c r="L192" s="16" t="str">
        <f>IF(InputSPP!A194="","",IF(InputSPP!D194="",38626,InputSPP!D194))</f>
        <v/>
      </c>
      <c r="M192" s="16" t="str">
        <f>IF(InputSPP!A194="","",IF(InputSPP!E194="",73050,InputSPP!E194))</f>
        <v/>
      </c>
      <c r="N192" s="13" t="str">
        <f>IF(InputSPP!A194="","",InputSPP!C194)</f>
        <v/>
      </c>
      <c r="O192" s="13" t="str">
        <f>IF(InputSPP!A194="","",InputSPP!B194)</f>
        <v/>
      </c>
    </row>
    <row r="193" spans="1:15" x14ac:dyDescent="0.3">
      <c r="A193" s="11" t="str">
        <f>IF(InputSPP!A195="","",CONCATENATE("MOT",TRIM(InputSPP!A195)))</f>
        <v/>
      </c>
      <c r="B193" s="12" t="str">
        <f>IF(I193="","",IF(B192="","TITLE",IF((LEN(A193)-LEN(SUBSTITUTE(A193,".","")))&lt;(LEN(A194)-LEN(SUBSTITUTE(A194,".",""))),IF(C193=TRUE,"RADIO","TITLE"),IF(H193="MTC1",VLOOKUP(MID(A193,6,4),Instructions!H$202:J$223,3,FALSE),IF(H193="MTC2, MTC3",VLOOKUP(MID(A193,6,4),Instructions!M$202:P$217,3,FALSE),IF(H193="MTC4",VLOOKUP(MID(A193,6,4),Instructions!R$202:U$208,3,FALSE)))))))</f>
        <v/>
      </c>
      <c r="D193" s="12" t="str">
        <f t="shared" si="12"/>
        <v/>
      </c>
      <c r="G193" s="13"/>
      <c r="H193" s="14" t="str">
        <f>IF(LEN(A193)=5,"",IF(InputSPP!A195="","",VLOOKUP(VALUE(MID(A193,4,1)),Instructions!D$202:F$204,3,FALSE)))</f>
        <v/>
      </c>
      <c r="I193" s="14" t="str">
        <f>IF(InputSPP!A195="","",IF(LEN(A193)&lt;6,"",IF(H193="MTC1",VLOOKUP(MID(A193,6,4),Instructions!H$202:I$223,2,FALSE),IF(H193="MTC2, MTC3",VLOOKUP(MID(A193,6,4),Instructions!M$202:P$217,2,FALSE),IF(H193="MTC4",VLOOKUP(MID(A193,6,4),Instructions!R$202:U$208,2,FALSE),"iets anders")))))</f>
        <v/>
      </c>
      <c r="J193" s="15" t="str">
        <f t="shared" ca="1" si="10"/>
        <v/>
      </c>
      <c r="K193" s="13" t="str">
        <f t="shared" ca="1" si="11"/>
        <v/>
      </c>
      <c r="L193" s="16" t="str">
        <f>IF(InputSPP!A195="","",IF(InputSPP!D195="",38626,InputSPP!D195))</f>
        <v/>
      </c>
      <c r="M193" s="16" t="str">
        <f>IF(InputSPP!A195="","",IF(InputSPP!E195="",73050,InputSPP!E195))</f>
        <v/>
      </c>
      <c r="N193" s="13" t="str">
        <f>IF(InputSPP!A195="","",InputSPP!C195)</f>
        <v/>
      </c>
      <c r="O193" s="13" t="str">
        <f>IF(InputSPP!A195="","",InputSPP!B195)</f>
        <v/>
      </c>
    </row>
    <row r="194" spans="1:15" x14ac:dyDescent="0.3">
      <c r="A194" s="11" t="str">
        <f>IF(InputSPP!A196="","",CONCATENATE("MOT",TRIM(InputSPP!A196)))</f>
        <v/>
      </c>
      <c r="B194" s="12" t="str">
        <f>IF(I194="","",IF(B193="","TITLE",IF((LEN(A194)-LEN(SUBSTITUTE(A194,".","")))&lt;(LEN(A195)-LEN(SUBSTITUTE(A195,".",""))),IF(C194=TRUE,"RADIO","TITLE"),IF(H194="MTC1",VLOOKUP(MID(A194,6,4),Instructions!H$202:J$223,3,FALSE),IF(H194="MTC2, MTC3",VLOOKUP(MID(A194,6,4),Instructions!M$202:P$217,3,FALSE),IF(H194="MTC4",VLOOKUP(MID(A194,6,4),Instructions!R$202:U$208,3,FALSE)))))))</f>
        <v/>
      </c>
      <c r="D194" s="12" t="str">
        <f t="shared" si="12"/>
        <v/>
      </c>
      <c r="G194" s="13"/>
      <c r="H194" s="14" t="str">
        <f>IF(LEN(A194)=5,"",IF(InputSPP!A196="","",VLOOKUP(VALUE(MID(A194,4,1)),Instructions!D$202:F$204,3,FALSE)))</f>
        <v/>
      </c>
      <c r="I194" s="14" t="str">
        <f>IF(InputSPP!A196="","",IF(LEN(A194)&lt;6,"",IF(H194="MTC1",VLOOKUP(MID(A194,6,4),Instructions!H$202:I$223,2,FALSE),IF(H194="MTC2, MTC3",VLOOKUP(MID(A194,6,4),Instructions!M$202:P$217,2,FALSE),IF(H194="MTC4",VLOOKUP(MID(A194,6,4),Instructions!R$202:U$208,2,FALSE),"iets anders")))))</f>
        <v/>
      </c>
      <c r="J194" s="15" t="str">
        <f t="shared" ca="1" si="10"/>
        <v/>
      </c>
      <c r="K194" s="13" t="str">
        <f t="shared" ca="1" si="11"/>
        <v/>
      </c>
      <c r="L194" s="16" t="str">
        <f>IF(InputSPP!A196="","",IF(InputSPP!D196="",38626,InputSPP!D196))</f>
        <v/>
      </c>
      <c r="M194" s="16" t="str">
        <f>IF(InputSPP!A196="","",IF(InputSPP!E196="",73050,InputSPP!E196))</f>
        <v/>
      </c>
      <c r="N194" s="13" t="str">
        <f>IF(InputSPP!A196="","",InputSPP!C196)</f>
        <v/>
      </c>
      <c r="O194" s="13" t="str">
        <f>IF(InputSPP!A196="","",InputSPP!B196)</f>
        <v/>
      </c>
    </row>
    <row r="195" spans="1:15" x14ac:dyDescent="0.3">
      <c r="A195" s="11" t="str">
        <f>IF(InputSPP!A197="","",CONCATENATE("MOT",TRIM(InputSPP!A197)))</f>
        <v/>
      </c>
      <c r="B195" s="12" t="str">
        <f>IF(I195="","",IF(B194="","TITLE",IF((LEN(A195)-LEN(SUBSTITUTE(A195,".","")))&lt;(LEN(A196)-LEN(SUBSTITUTE(A196,".",""))),IF(C195=TRUE,"RADIO","TITLE"),IF(H195="MTC1",VLOOKUP(MID(A195,6,4),Instructions!H$202:J$223,3,FALSE),IF(H195="MTC2, MTC3",VLOOKUP(MID(A195,6,4),Instructions!M$202:P$217,3,FALSE),IF(H195="MTC4",VLOOKUP(MID(A195,6,4),Instructions!R$202:U$208,3,FALSE)))))))</f>
        <v/>
      </c>
      <c r="D195" s="12" t="str">
        <f t="shared" si="12"/>
        <v/>
      </c>
      <c r="G195" s="13"/>
      <c r="H195" s="14" t="str">
        <f>IF(LEN(A195)=5,"",IF(InputSPP!A197="","",VLOOKUP(VALUE(MID(A195,4,1)),Instructions!D$202:F$204,3,FALSE)))</f>
        <v/>
      </c>
      <c r="I195" s="14" t="str">
        <f>IF(InputSPP!A197="","",IF(LEN(A195)&lt;6,"",IF(H195="MTC1",VLOOKUP(MID(A195,6,4),Instructions!H$202:I$223,2,FALSE),IF(H195="MTC2, MTC3",VLOOKUP(MID(A195,6,4),Instructions!M$202:P$217,2,FALSE),IF(H195="MTC4",VLOOKUP(MID(A195,6,4),Instructions!R$202:U$208,2,FALSE),"iets anders")))))</f>
        <v/>
      </c>
      <c r="J195" s="15" t="str">
        <f t="shared" ca="1" si="10"/>
        <v/>
      </c>
      <c r="K195" s="13" t="str">
        <f t="shared" ca="1" si="11"/>
        <v/>
      </c>
      <c r="L195" s="16" t="str">
        <f>IF(InputSPP!A197="","",IF(InputSPP!D197="",38626,InputSPP!D197))</f>
        <v/>
      </c>
      <c r="M195" s="16" t="str">
        <f>IF(InputSPP!A197="","",IF(InputSPP!E197="",73050,InputSPP!E197))</f>
        <v/>
      </c>
      <c r="N195" s="13" t="str">
        <f>IF(InputSPP!A197="","",InputSPP!C197)</f>
        <v/>
      </c>
      <c r="O195" s="13" t="str">
        <f>IF(InputSPP!A197="","",InputSPP!B197)</f>
        <v/>
      </c>
    </row>
    <row r="196" spans="1:15" x14ac:dyDescent="0.3">
      <c r="A196" s="11" t="str">
        <f>IF(InputSPP!A198="","",CONCATENATE("MOT",TRIM(InputSPP!A198)))</f>
        <v/>
      </c>
      <c r="B196" s="12" t="str">
        <f>IF(I196="","",IF(B195="","TITLE",IF((LEN(A196)-LEN(SUBSTITUTE(A196,".","")))&lt;(LEN(A197)-LEN(SUBSTITUTE(A197,".",""))),IF(C196=TRUE,"RADIO","TITLE"),IF(H196="MTC1",VLOOKUP(MID(A196,6,4),Instructions!H$202:J$223,3,FALSE),IF(H196="MTC2, MTC3",VLOOKUP(MID(A196,6,4),Instructions!M$202:P$217,3,FALSE),IF(H196="MTC4",VLOOKUP(MID(A196,6,4),Instructions!R$202:U$208,3,FALSE)))))))</f>
        <v/>
      </c>
      <c r="D196" s="12" t="str">
        <f t="shared" si="12"/>
        <v/>
      </c>
      <c r="G196" s="13"/>
      <c r="H196" s="14" t="str">
        <f>IF(LEN(A196)=5,"",IF(InputSPP!A198="","",VLOOKUP(VALUE(MID(A196,4,1)),Instructions!D$202:F$204,3,FALSE)))</f>
        <v/>
      </c>
      <c r="I196" s="14" t="str">
        <f>IF(InputSPP!A198="","",IF(LEN(A196)&lt;6,"",IF(H196="MTC1",VLOOKUP(MID(A196,6,4),Instructions!H$202:I$223,2,FALSE),IF(H196="MTC2, MTC3",VLOOKUP(MID(A196,6,4),Instructions!M$202:P$217,2,FALSE),IF(H196="MTC4",VLOOKUP(MID(A196,6,4),Instructions!R$202:U$208,2,FALSE),"iets anders")))))</f>
        <v/>
      </c>
      <c r="J196" s="15" t="str">
        <f t="shared" ref="J196:J259" ca="1" si="13">IF(I196="","",IF(LEN(A196)=7,COUNTIF(N196,"*"&amp;"sanction"&amp;"*") &gt; 0,CELL("contents",INDIRECT(CONCATENATE("J",MATCH(VLOOKUP(LEFT(A196,7),A:A,1,FALSE),A:A,0))))))</f>
        <v/>
      </c>
      <c r="K196" s="13" t="str">
        <f t="shared" ref="K196:K259" ca="1" si="14">IF(I196="","",IF(J196=TRUE,J196,IF(LEN(A196)=7,COUNTIF(N196,"*"&amp;"suspension"&amp;"*") &gt; 0,CELL("contents",INDIRECT(CONCATENATE("K",MATCH(VLOOKUP(LEFT(A196,7),A:A,1,FALSE),A:A,0)))))))</f>
        <v/>
      </c>
      <c r="L196" s="16" t="str">
        <f>IF(InputSPP!A198="","",IF(InputSPP!D198="",38626,InputSPP!D198))</f>
        <v/>
      </c>
      <c r="M196" s="16" t="str">
        <f>IF(InputSPP!A198="","",IF(InputSPP!E198="",73050,InputSPP!E198))</f>
        <v/>
      </c>
      <c r="N196" s="13" t="str">
        <f>IF(InputSPP!A198="","",InputSPP!C198)</f>
        <v/>
      </c>
      <c r="O196" s="13" t="str">
        <f>IF(InputSPP!A198="","",InputSPP!B198)</f>
        <v/>
      </c>
    </row>
    <row r="197" spans="1:15" x14ac:dyDescent="0.3">
      <c r="A197" s="11" t="str">
        <f>IF(InputSPP!A199="","",CONCATENATE("MOT",TRIM(InputSPP!A199)))</f>
        <v/>
      </c>
      <c r="B197" s="12" t="str">
        <f>IF(I197="","",IF(B196="","TITLE",IF((LEN(A197)-LEN(SUBSTITUTE(A197,".","")))&lt;(LEN(A198)-LEN(SUBSTITUTE(A198,".",""))),IF(C197=TRUE,"RADIO","TITLE"),IF(H197="MTC1",VLOOKUP(MID(A197,6,4),Instructions!H$202:J$223,3,FALSE),IF(H197="MTC2, MTC3",VLOOKUP(MID(A197,6,4),Instructions!M$202:P$217,3,FALSE),IF(H197="MTC4",VLOOKUP(MID(A197,6,4),Instructions!R$202:U$208,3,FALSE)))))))</f>
        <v/>
      </c>
      <c r="D197" s="12" t="str">
        <f t="shared" si="12"/>
        <v/>
      </c>
      <c r="G197" s="13"/>
      <c r="H197" s="14" t="str">
        <f>IF(LEN(A197)=5,"",IF(InputSPP!A199="","",VLOOKUP(VALUE(MID(A197,4,1)),Instructions!D$202:F$204,3,FALSE)))</f>
        <v/>
      </c>
      <c r="I197" s="14" t="str">
        <f>IF(InputSPP!A199="","",IF(LEN(A197)&lt;6,"",IF(H197="MTC1",VLOOKUP(MID(A197,6,4),Instructions!H$202:I$223,2,FALSE),IF(H197="MTC2, MTC3",VLOOKUP(MID(A197,6,4),Instructions!M$202:P$217,2,FALSE),IF(H197="MTC4",VLOOKUP(MID(A197,6,4),Instructions!R$202:U$208,2,FALSE),"iets anders")))))</f>
        <v/>
      </c>
      <c r="J197" s="15" t="str">
        <f t="shared" ca="1" si="13"/>
        <v/>
      </c>
      <c r="K197" s="13" t="str">
        <f t="shared" ca="1" si="14"/>
        <v/>
      </c>
      <c r="L197" s="16" t="str">
        <f>IF(InputSPP!A199="","",IF(InputSPP!D199="",38626,InputSPP!D199))</f>
        <v/>
      </c>
      <c r="M197" s="16" t="str">
        <f>IF(InputSPP!A199="","",IF(InputSPP!E199="",73050,InputSPP!E199))</f>
        <v/>
      </c>
      <c r="N197" s="13" t="str">
        <f>IF(InputSPP!A199="","",InputSPP!C199)</f>
        <v/>
      </c>
      <c r="O197" s="13" t="str">
        <f>IF(InputSPP!A199="","",InputSPP!B199)</f>
        <v/>
      </c>
    </row>
    <row r="198" spans="1:15" x14ac:dyDescent="0.3">
      <c r="A198" s="11" t="str">
        <f>IF(InputSPP!A200="","",CONCATENATE("MOT",TRIM(InputSPP!A200)))</f>
        <v/>
      </c>
      <c r="B198" s="12" t="str">
        <f>IF(I198="","",IF(B197="","TITLE",IF((LEN(A198)-LEN(SUBSTITUTE(A198,".","")))&lt;(LEN(A199)-LEN(SUBSTITUTE(A199,".",""))),IF(C198=TRUE,"RADIO","TITLE"),IF(H198="MTC1",VLOOKUP(MID(A198,6,4),Instructions!H$202:J$223,3,FALSE),IF(H198="MTC2, MTC3",VLOOKUP(MID(A198,6,4),Instructions!M$202:P$217,3,FALSE),IF(H198="MTC4",VLOOKUP(MID(A198,6,4),Instructions!R$202:U$208,3,FALSE)))))))</f>
        <v/>
      </c>
      <c r="D198" s="12" t="str">
        <f t="shared" si="12"/>
        <v/>
      </c>
      <c r="G198" s="13"/>
      <c r="H198" s="14" t="str">
        <f>IF(LEN(A198)=5,"",IF(InputSPP!A200="","",VLOOKUP(VALUE(MID(A198,4,1)),Instructions!D$202:F$204,3,FALSE)))</f>
        <v/>
      </c>
      <c r="I198" s="14" t="str">
        <f>IF(InputSPP!A200="","",IF(LEN(A198)&lt;6,"",IF(H198="MTC1",VLOOKUP(MID(A198,6,4),Instructions!H$202:I$223,2,FALSE),IF(H198="MTC2, MTC3",VLOOKUP(MID(A198,6,4),Instructions!M$202:P$217,2,FALSE),IF(H198="MTC4",VLOOKUP(MID(A198,6,4),Instructions!R$202:U$208,2,FALSE),"iets anders")))))</f>
        <v/>
      </c>
      <c r="J198" s="15" t="str">
        <f t="shared" ca="1" si="13"/>
        <v/>
      </c>
      <c r="K198" s="13" t="str">
        <f t="shared" ca="1" si="14"/>
        <v/>
      </c>
      <c r="L198" s="16" t="str">
        <f>IF(InputSPP!A200="","",IF(InputSPP!D200="",38626,InputSPP!D200))</f>
        <v/>
      </c>
      <c r="M198" s="16" t="str">
        <f>IF(InputSPP!A200="","",IF(InputSPP!E200="",73050,InputSPP!E200))</f>
        <v/>
      </c>
      <c r="N198" s="13" t="str">
        <f>IF(InputSPP!A200="","",InputSPP!C200)</f>
        <v/>
      </c>
      <c r="O198" s="13" t="str">
        <f>IF(InputSPP!A200="","",InputSPP!B200)</f>
        <v/>
      </c>
    </row>
    <row r="199" spans="1:15" x14ac:dyDescent="0.3">
      <c r="A199" s="11" t="str">
        <f>IF(InputSPP!A201="","",CONCATENATE("MOT",TRIM(InputSPP!A201)))</f>
        <v/>
      </c>
      <c r="B199" s="12" t="str">
        <f>IF(I199="","",IF(B198="","TITLE",IF((LEN(A199)-LEN(SUBSTITUTE(A199,".","")))&lt;(LEN(A200)-LEN(SUBSTITUTE(A200,".",""))),IF(C199=TRUE,"RADIO","TITLE"),IF(H199="MTC1",VLOOKUP(MID(A199,6,4),Instructions!H$202:J$223,3,FALSE),IF(H199="MTC2, MTC3",VLOOKUP(MID(A199,6,4),Instructions!M$202:P$217,3,FALSE),IF(H199="MTC4",VLOOKUP(MID(A199,6,4),Instructions!R$202:U$208,3,FALSE)))))))</f>
        <v/>
      </c>
      <c r="D199" s="12" t="str">
        <f t="shared" si="12"/>
        <v/>
      </c>
      <c r="G199" s="13"/>
      <c r="H199" s="14" t="str">
        <f>IF(LEN(A199)=5,"",IF(InputSPP!A201="","",VLOOKUP(VALUE(MID(A199,4,1)),Instructions!D$202:F$204,3,FALSE)))</f>
        <v/>
      </c>
      <c r="I199" s="14" t="str">
        <f>IF(InputSPP!A201="","",IF(LEN(A199)&lt;6,"",IF(H199="MTC1",VLOOKUP(MID(A199,6,4),Instructions!H$202:I$223,2,FALSE),IF(H199="MTC2, MTC3",VLOOKUP(MID(A199,6,4),Instructions!M$202:P$217,2,FALSE),IF(H199="MTC4",VLOOKUP(MID(A199,6,4),Instructions!R$202:U$208,2,FALSE),"iets anders")))))</f>
        <v/>
      </c>
      <c r="J199" s="15" t="str">
        <f t="shared" ca="1" si="13"/>
        <v/>
      </c>
      <c r="K199" s="13" t="str">
        <f t="shared" ca="1" si="14"/>
        <v/>
      </c>
      <c r="L199" s="16" t="str">
        <f>IF(InputSPP!A201="","",IF(InputSPP!D201="",38626,InputSPP!D201))</f>
        <v/>
      </c>
      <c r="M199" s="16" t="str">
        <f>IF(InputSPP!A201="","",IF(InputSPP!E201="",73050,InputSPP!E201))</f>
        <v/>
      </c>
      <c r="N199" s="13" t="str">
        <f>IF(InputSPP!A201="","",InputSPP!C201)</f>
        <v/>
      </c>
      <c r="O199" s="13" t="str">
        <f>IF(InputSPP!A201="","",InputSPP!B201)</f>
        <v/>
      </c>
    </row>
    <row r="200" spans="1:15" x14ac:dyDescent="0.3">
      <c r="A200" s="11" t="str">
        <f>IF(InputSPP!A202="","",CONCATENATE("MOT",TRIM(InputSPP!A202)))</f>
        <v/>
      </c>
      <c r="B200" s="12" t="str">
        <f>IF(I200="","",IF(B199="","TITLE",IF((LEN(A200)-LEN(SUBSTITUTE(A200,".","")))&lt;(LEN(A201)-LEN(SUBSTITUTE(A201,".",""))),IF(C200=TRUE,"RADIO","TITLE"),IF(H200="MTC1",VLOOKUP(MID(A200,6,4),Instructions!H$202:J$223,3,FALSE),IF(H200="MTC2, MTC3",VLOOKUP(MID(A200,6,4),Instructions!M$202:P$217,3,FALSE),IF(H200="MTC4",VLOOKUP(MID(A200,6,4),Instructions!R$202:U$208,3,FALSE)))))))</f>
        <v/>
      </c>
      <c r="D200" s="12" t="str">
        <f t="shared" si="12"/>
        <v/>
      </c>
      <c r="G200" s="13"/>
      <c r="H200" s="14" t="str">
        <f>IF(LEN(A200)=5,"",IF(InputSPP!A202="","",VLOOKUP(VALUE(MID(A200,4,1)),Instructions!D$202:F$204,3,FALSE)))</f>
        <v/>
      </c>
      <c r="I200" s="14" t="str">
        <f>IF(InputSPP!A202="","",IF(LEN(A200)&lt;6,"",IF(H200="MTC1",VLOOKUP(MID(A200,6,4),Instructions!H$202:I$223,2,FALSE),IF(H200="MTC2, MTC3",VLOOKUP(MID(A200,6,4),Instructions!M$202:P$217,2,FALSE),IF(H200="MTC4",VLOOKUP(MID(A200,6,4),Instructions!R$202:U$208,2,FALSE),"iets anders")))))</f>
        <v/>
      </c>
      <c r="J200" s="15" t="str">
        <f t="shared" ca="1" si="13"/>
        <v/>
      </c>
      <c r="K200" s="13" t="str">
        <f t="shared" ca="1" si="14"/>
        <v/>
      </c>
      <c r="L200" s="16" t="str">
        <f>IF(InputSPP!A202="","",IF(InputSPP!D202="",38626,InputSPP!D202))</f>
        <v/>
      </c>
      <c r="M200" s="16" t="str">
        <f>IF(InputSPP!A202="","",IF(InputSPP!E202="",73050,InputSPP!E202))</f>
        <v/>
      </c>
      <c r="N200" s="13" t="str">
        <f>IF(InputSPP!A202="","",InputSPP!C202)</f>
        <v/>
      </c>
      <c r="O200" s="13" t="str">
        <f>IF(InputSPP!A202="","",InputSPP!B202)</f>
        <v/>
      </c>
    </row>
    <row r="201" spans="1:15" x14ac:dyDescent="0.3">
      <c r="A201" s="11" t="str">
        <f>IF(InputSPP!A203="","",CONCATENATE("MOT",TRIM(InputSPP!A203)))</f>
        <v/>
      </c>
      <c r="B201" s="12" t="str">
        <f>IF(I201="","",IF(B200="","TITLE",IF((LEN(A201)-LEN(SUBSTITUTE(A201,".","")))&lt;(LEN(A202)-LEN(SUBSTITUTE(A202,".",""))),IF(C201=TRUE,"RADIO","TITLE"),IF(H201="MTC1",VLOOKUP(MID(A201,6,4),Instructions!H$202:J$223,3,FALSE),IF(H201="MTC2, MTC3",VLOOKUP(MID(A201,6,4),Instructions!M$202:P$217,3,FALSE),IF(H201="MTC4",VLOOKUP(MID(A201,6,4),Instructions!R$202:U$208,3,FALSE)))))))</f>
        <v/>
      </c>
      <c r="D201" s="12" t="str">
        <f t="shared" si="12"/>
        <v/>
      </c>
      <c r="G201" s="13"/>
      <c r="H201" s="14" t="str">
        <f>IF(LEN(A201)=5,"",IF(InputSPP!A203="","",VLOOKUP(VALUE(MID(A201,4,1)),Instructions!D$202:F$204,3,FALSE)))</f>
        <v/>
      </c>
      <c r="I201" s="14" t="str">
        <f>IF(InputSPP!A203="","",IF(LEN(A201)&lt;6,"",IF(H201="MTC1",VLOOKUP(MID(A201,6,4),Instructions!H$202:I$223,2,FALSE),IF(H201="MTC2, MTC3",VLOOKUP(MID(A201,6,4),Instructions!M$202:P$217,2,FALSE),IF(H201="MTC4",VLOOKUP(MID(A201,6,4),Instructions!R$202:U$208,2,FALSE),"iets anders")))))</f>
        <v/>
      </c>
      <c r="J201" s="15" t="str">
        <f t="shared" ca="1" si="13"/>
        <v/>
      </c>
      <c r="K201" s="13" t="str">
        <f t="shared" ca="1" si="14"/>
        <v/>
      </c>
      <c r="L201" s="16" t="str">
        <f>IF(InputSPP!A203="","",IF(InputSPP!D203="",38626,InputSPP!D203))</f>
        <v/>
      </c>
      <c r="M201" s="16" t="str">
        <f>IF(InputSPP!A203="","",IF(InputSPP!E203="",73050,InputSPP!E203))</f>
        <v/>
      </c>
      <c r="N201" s="13" t="str">
        <f>IF(InputSPP!A203="","",InputSPP!C203)</f>
        <v/>
      </c>
      <c r="O201" s="13" t="str">
        <f>IF(InputSPP!A203="","",InputSPP!B203)</f>
        <v/>
      </c>
    </row>
    <row r="202" spans="1:15" x14ac:dyDescent="0.3">
      <c r="A202" s="11" t="str">
        <f>IF(InputSPP!A204="","",CONCATENATE("MOT",TRIM(InputSPP!A204)))</f>
        <v/>
      </c>
      <c r="B202" s="12" t="str">
        <f>IF(I202="","",IF(B201="","TITLE",IF((LEN(A202)-LEN(SUBSTITUTE(A202,".","")))&lt;(LEN(A203)-LEN(SUBSTITUTE(A203,".",""))),IF(C202=TRUE,"RADIO","TITLE"),IF(H202="MTC1",VLOOKUP(MID(A202,6,4),Instructions!H$202:J$223,3,FALSE),IF(H202="MTC2, MTC3",VLOOKUP(MID(A202,6,4),Instructions!M$202:P$217,3,FALSE),IF(H202="MTC4",VLOOKUP(MID(A202,6,4),Instructions!R$202:U$208,3,FALSE)))))))</f>
        <v/>
      </c>
      <c r="D202" s="12" t="str">
        <f t="shared" si="12"/>
        <v/>
      </c>
      <c r="G202" s="13"/>
      <c r="H202" s="14" t="str">
        <f>IF(LEN(A202)=5,"",IF(InputSPP!A204="","",VLOOKUP(VALUE(MID(A202,4,1)),Instructions!D$202:F$204,3,FALSE)))</f>
        <v/>
      </c>
      <c r="I202" s="14" t="str">
        <f>IF(InputSPP!A204="","",IF(LEN(A202)&lt;6,"",IF(H202="MTC1",VLOOKUP(MID(A202,6,4),Instructions!H$202:I$223,2,FALSE),IF(H202="MTC2, MTC3",VLOOKUP(MID(A202,6,4),Instructions!M$202:P$217,2,FALSE),IF(H202="MTC4",VLOOKUP(MID(A202,6,4),Instructions!R$202:U$208,2,FALSE),"iets anders")))))</f>
        <v/>
      </c>
      <c r="J202" s="15" t="str">
        <f t="shared" ca="1" si="13"/>
        <v/>
      </c>
      <c r="K202" s="13" t="str">
        <f t="shared" ca="1" si="14"/>
        <v/>
      </c>
      <c r="L202" s="16" t="str">
        <f>IF(InputSPP!A204="","",IF(InputSPP!D204="",38626,InputSPP!D204))</f>
        <v/>
      </c>
      <c r="M202" s="16" t="str">
        <f>IF(InputSPP!A204="","",IF(InputSPP!E204="",73050,InputSPP!E204))</f>
        <v/>
      </c>
      <c r="N202" s="13" t="str">
        <f>IF(InputSPP!A204="","",InputSPP!C204)</f>
        <v/>
      </c>
      <c r="O202" s="13" t="str">
        <f>IF(InputSPP!A204="","",InputSPP!B204)</f>
        <v/>
      </c>
    </row>
    <row r="203" spans="1:15" x14ac:dyDescent="0.3">
      <c r="A203" s="11" t="str">
        <f>IF(InputSPP!A205="","",CONCATENATE("MOT",TRIM(InputSPP!A205)))</f>
        <v/>
      </c>
      <c r="B203" s="12" t="str">
        <f>IF(I203="","",IF(B202="","TITLE",IF((LEN(A203)-LEN(SUBSTITUTE(A203,".","")))&lt;(LEN(A204)-LEN(SUBSTITUTE(A204,".",""))),IF(C203=TRUE,"RADIO","TITLE"),IF(H203="MTC1",VLOOKUP(MID(A203,6,4),Instructions!H$202:J$223,3,FALSE),IF(H203="MTC2, MTC3",VLOOKUP(MID(A203,6,4),Instructions!M$202:P$217,3,FALSE),IF(H203="MTC4",VLOOKUP(MID(A203,6,4),Instructions!R$202:U$208,3,FALSE)))))))</f>
        <v/>
      </c>
      <c r="D203" s="12" t="str">
        <f t="shared" si="12"/>
        <v/>
      </c>
      <c r="G203" s="13"/>
      <c r="H203" s="14" t="str">
        <f>IF(LEN(A203)=5,"",IF(InputSPP!A205="","",VLOOKUP(VALUE(MID(A203,4,1)),Instructions!D$202:F$204,3,FALSE)))</f>
        <v/>
      </c>
      <c r="I203" s="14" t="str">
        <f>IF(InputSPP!A205="","",IF(LEN(A203)&lt;6,"",IF(H203="MTC1",VLOOKUP(MID(A203,6,4),Instructions!H$202:I$223,2,FALSE),IF(H203="MTC2, MTC3",VLOOKUP(MID(A203,6,4),Instructions!M$202:P$217,2,FALSE),IF(H203="MTC4",VLOOKUP(MID(A203,6,4),Instructions!R$202:U$208,2,FALSE),"iets anders")))))</f>
        <v/>
      </c>
      <c r="J203" s="15" t="str">
        <f t="shared" ca="1" si="13"/>
        <v/>
      </c>
      <c r="K203" s="13" t="str">
        <f t="shared" ca="1" si="14"/>
        <v/>
      </c>
      <c r="L203" s="16" t="str">
        <f>IF(InputSPP!A205="","",IF(InputSPP!D205="",38626,InputSPP!D205))</f>
        <v/>
      </c>
      <c r="M203" s="16" t="str">
        <f>IF(InputSPP!A205="","",IF(InputSPP!E205="",73050,InputSPP!E205))</f>
        <v/>
      </c>
      <c r="N203" s="13" t="str">
        <f>IF(InputSPP!A205="","",InputSPP!C205)</f>
        <v/>
      </c>
      <c r="O203" s="13" t="str">
        <f>IF(InputSPP!A205="","",InputSPP!B205)</f>
        <v/>
      </c>
    </row>
    <row r="204" spans="1:15" x14ac:dyDescent="0.3">
      <c r="A204" s="11" t="str">
        <f>IF(InputSPP!A206="","",CONCATENATE("MOT",TRIM(InputSPP!A206)))</f>
        <v/>
      </c>
      <c r="B204" s="12" t="str">
        <f>IF(I204="","",IF(B203="","TITLE",IF((LEN(A204)-LEN(SUBSTITUTE(A204,".","")))&lt;(LEN(A205)-LEN(SUBSTITUTE(A205,".",""))),IF(C204=TRUE,"RADIO","TITLE"),IF(H204="MTC1",VLOOKUP(MID(A204,6,4),Instructions!H$202:J$223,3,FALSE),IF(H204="MTC2, MTC3",VLOOKUP(MID(A204,6,4),Instructions!M$202:P$217,3,FALSE),IF(H204="MTC4",VLOOKUP(MID(A204,6,4),Instructions!R$202:U$208,3,FALSE)))))))</f>
        <v/>
      </c>
      <c r="D204" s="12" t="str">
        <f t="shared" si="12"/>
        <v/>
      </c>
      <c r="G204" s="13"/>
      <c r="H204" s="14" t="str">
        <f>IF(LEN(A204)=5,"",IF(InputSPP!A206="","",VLOOKUP(VALUE(MID(A204,4,1)),Instructions!D$202:F$204,3,FALSE)))</f>
        <v/>
      </c>
      <c r="I204" s="14" t="str">
        <f>IF(InputSPP!A206="","",IF(LEN(A204)&lt;6,"",IF(H204="MTC1",VLOOKUP(MID(A204,6,4),Instructions!H$202:I$223,2,FALSE),IF(H204="MTC2, MTC3",VLOOKUP(MID(A204,6,4),Instructions!M$202:P$217,2,FALSE),IF(H204="MTC4",VLOOKUP(MID(A204,6,4),Instructions!R$202:U$208,2,FALSE),"iets anders")))))</f>
        <v/>
      </c>
      <c r="J204" s="15" t="str">
        <f t="shared" ca="1" si="13"/>
        <v/>
      </c>
      <c r="K204" s="13" t="str">
        <f t="shared" ca="1" si="14"/>
        <v/>
      </c>
      <c r="L204" s="16" t="str">
        <f>IF(InputSPP!A206="","",IF(InputSPP!D206="",38626,InputSPP!D206))</f>
        <v/>
      </c>
      <c r="M204" s="16" t="str">
        <f>IF(InputSPP!A206="","",IF(InputSPP!E206="",73050,InputSPP!E206))</f>
        <v/>
      </c>
      <c r="N204" s="13" t="str">
        <f>IF(InputSPP!A206="","",InputSPP!C206)</f>
        <v/>
      </c>
      <c r="O204" s="13" t="str">
        <f>IF(InputSPP!A206="","",InputSPP!B206)</f>
        <v/>
      </c>
    </row>
    <row r="205" spans="1:15" x14ac:dyDescent="0.3">
      <c r="A205" s="11" t="str">
        <f>IF(InputSPP!A207="","",CONCATENATE("MOT",TRIM(InputSPP!A207)))</f>
        <v/>
      </c>
      <c r="B205" s="12" t="str">
        <f>IF(I205="","",IF(B204="","TITLE",IF((LEN(A205)-LEN(SUBSTITUTE(A205,".","")))&lt;(LEN(A206)-LEN(SUBSTITUTE(A206,".",""))),IF(C205=TRUE,"RADIO","TITLE"),IF(H205="MTC1",VLOOKUP(MID(A205,6,4),Instructions!H$202:J$223,3,FALSE),IF(H205="MTC2, MTC3",VLOOKUP(MID(A205,6,4),Instructions!M$202:P$217,3,FALSE),IF(H205="MTC4",VLOOKUP(MID(A205,6,4),Instructions!R$202:U$208,3,FALSE)))))))</f>
        <v/>
      </c>
      <c r="D205" s="12" t="str">
        <f t="shared" si="12"/>
        <v/>
      </c>
      <c r="G205" s="13"/>
      <c r="H205" s="14" t="str">
        <f>IF(LEN(A205)=5,"",IF(InputSPP!A207="","",VLOOKUP(VALUE(MID(A205,4,1)),Instructions!D$202:F$204,3,FALSE)))</f>
        <v/>
      </c>
      <c r="I205" s="14" t="str">
        <f>IF(InputSPP!A207="","",IF(LEN(A205)&lt;6,"",IF(H205="MTC1",VLOOKUP(MID(A205,6,4),Instructions!H$202:I$223,2,FALSE),IF(H205="MTC2, MTC3",VLOOKUP(MID(A205,6,4),Instructions!M$202:P$217,2,FALSE),IF(H205="MTC4",VLOOKUP(MID(A205,6,4),Instructions!R$202:U$208,2,FALSE),"iets anders")))))</f>
        <v/>
      </c>
      <c r="J205" s="15" t="str">
        <f t="shared" ca="1" si="13"/>
        <v/>
      </c>
      <c r="K205" s="13" t="str">
        <f t="shared" ca="1" si="14"/>
        <v/>
      </c>
      <c r="L205" s="16" t="str">
        <f>IF(InputSPP!A207="","",IF(InputSPP!D207="",38626,InputSPP!D207))</f>
        <v/>
      </c>
      <c r="M205" s="16" t="str">
        <f>IF(InputSPP!A207="","",IF(InputSPP!E207="",73050,InputSPP!E207))</f>
        <v/>
      </c>
      <c r="N205" s="13" t="str">
        <f>IF(InputSPP!A207="","",InputSPP!C207)</f>
        <v/>
      </c>
      <c r="O205" s="13" t="str">
        <f>IF(InputSPP!A207="","",InputSPP!B207)</f>
        <v/>
      </c>
    </row>
    <row r="206" spans="1:15" x14ac:dyDescent="0.3">
      <c r="A206" s="11" t="str">
        <f>IF(InputSPP!A208="","",CONCATENATE("MOT",TRIM(InputSPP!A208)))</f>
        <v/>
      </c>
      <c r="B206" s="12" t="str">
        <f>IF(I206="","",IF(B205="","TITLE",IF((LEN(A206)-LEN(SUBSTITUTE(A206,".","")))&lt;(LEN(A207)-LEN(SUBSTITUTE(A207,".",""))),IF(C206=TRUE,"RADIO","TITLE"),IF(H206="MTC1",VLOOKUP(MID(A206,6,4),Instructions!H$202:J$223,3,FALSE),IF(H206="MTC2, MTC3",VLOOKUP(MID(A206,6,4),Instructions!M$202:P$217,3,FALSE),IF(H206="MTC4",VLOOKUP(MID(A206,6,4),Instructions!R$202:U$208,3,FALSE)))))))</f>
        <v/>
      </c>
      <c r="D206" s="12" t="str">
        <f t="shared" si="12"/>
        <v/>
      </c>
      <c r="G206" s="13"/>
      <c r="H206" s="14" t="str">
        <f>IF(LEN(A206)=5,"",IF(InputSPP!A208="","",VLOOKUP(VALUE(MID(A206,4,1)),Instructions!D$202:F$204,3,FALSE)))</f>
        <v/>
      </c>
      <c r="I206" s="14" t="str">
        <f>IF(InputSPP!A208="","",IF(LEN(A206)&lt;6,"",IF(H206="MTC1",VLOOKUP(MID(A206,6,4),Instructions!H$202:I$223,2,FALSE),IF(H206="MTC2, MTC3",VLOOKUP(MID(A206,6,4),Instructions!M$202:P$217,2,FALSE),IF(H206="MTC4",VLOOKUP(MID(A206,6,4),Instructions!R$202:U$208,2,FALSE),"iets anders")))))</f>
        <v/>
      </c>
      <c r="J206" s="15" t="str">
        <f t="shared" ca="1" si="13"/>
        <v/>
      </c>
      <c r="K206" s="13" t="str">
        <f t="shared" ca="1" si="14"/>
        <v/>
      </c>
      <c r="L206" s="16" t="str">
        <f>IF(InputSPP!A208="","",IF(InputSPP!D208="",38626,InputSPP!D208))</f>
        <v/>
      </c>
      <c r="M206" s="16" t="str">
        <f>IF(InputSPP!A208="","",IF(InputSPP!E208="",73050,InputSPP!E208))</f>
        <v/>
      </c>
      <c r="N206" s="13" t="str">
        <f>IF(InputSPP!A208="","",InputSPP!C208)</f>
        <v/>
      </c>
      <c r="O206" s="13" t="str">
        <f>IF(InputSPP!A208="","",InputSPP!B208)</f>
        <v/>
      </c>
    </row>
    <row r="207" spans="1:15" x14ac:dyDescent="0.3">
      <c r="A207" s="11" t="str">
        <f>IF(InputSPP!A209="","",CONCATENATE("MOT",TRIM(InputSPP!A209)))</f>
        <v/>
      </c>
      <c r="B207" s="12" t="str">
        <f>IF(I207="","",IF(B206="","TITLE",IF((LEN(A207)-LEN(SUBSTITUTE(A207,".","")))&lt;(LEN(A208)-LEN(SUBSTITUTE(A208,".",""))),IF(C207=TRUE,"RADIO","TITLE"),IF(H207="MTC1",VLOOKUP(MID(A207,6,4),Instructions!H$202:J$223,3,FALSE),IF(H207="MTC2, MTC3",VLOOKUP(MID(A207,6,4),Instructions!M$202:P$217,3,FALSE),IF(H207="MTC4",VLOOKUP(MID(A207,6,4),Instructions!R$202:U$208,3,FALSE)))))))</f>
        <v/>
      </c>
      <c r="D207" s="12" t="str">
        <f t="shared" si="12"/>
        <v/>
      </c>
      <c r="G207" s="13"/>
      <c r="H207" s="14" t="str">
        <f>IF(LEN(A207)=5,"",IF(InputSPP!A209="","",VLOOKUP(VALUE(MID(A207,4,1)),Instructions!D$202:F$204,3,FALSE)))</f>
        <v/>
      </c>
      <c r="I207" s="14" t="str">
        <f>IF(InputSPP!A209="","",IF(LEN(A207)&lt;6,"",IF(H207="MTC1",VLOOKUP(MID(A207,6,4),Instructions!H$202:I$223,2,FALSE),IF(H207="MTC2, MTC3",VLOOKUP(MID(A207,6,4),Instructions!M$202:P$217,2,FALSE),IF(H207="MTC4",VLOOKUP(MID(A207,6,4),Instructions!R$202:U$208,2,FALSE),"iets anders")))))</f>
        <v/>
      </c>
      <c r="J207" s="15" t="str">
        <f t="shared" ca="1" si="13"/>
        <v/>
      </c>
      <c r="K207" s="13" t="str">
        <f t="shared" ca="1" si="14"/>
        <v/>
      </c>
      <c r="L207" s="16" t="str">
        <f>IF(InputSPP!A209="","",IF(InputSPP!D209="",38626,InputSPP!D209))</f>
        <v/>
      </c>
      <c r="M207" s="16" t="str">
        <f>IF(InputSPP!A209="","",IF(InputSPP!E209="",73050,InputSPP!E209))</f>
        <v/>
      </c>
      <c r="N207" s="13" t="str">
        <f>IF(InputSPP!A209="","",InputSPP!C209)</f>
        <v/>
      </c>
      <c r="O207" s="13" t="str">
        <f>IF(InputSPP!A209="","",InputSPP!B209)</f>
        <v/>
      </c>
    </row>
    <row r="208" spans="1:15" x14ac:dyDescent="0.3">
      <c r="A208" s="11" t="str">
        <f>IF(InputSPP!A210="","",CONCATENATE("MOT",TRIM(InputSPP!A210)))</f>
        <v/>
      </c>
      <c r="B208" s="12" t="str">
        <f>IF(I208="","",IF(B207="","TITLE",IF((LEN(A208)-LEN(SUBSTITUTE(A208,".","")))&lt;(LEN(A209)-LEN(SUBSTITUTE(A209,".",""))),IF(C208=TRUE,"RADIO","TITLE"),IF(H208="MTC1",VLOOKUP(MID(A208,6,4),Instructions!H$202:J$223,3,FALSE),IF(H208="MTC2, MTC3",VLOOKUP(MID(A208,6,4),Instructions!M$202:P$217,3,FALSE),IF(H208="MTC4",VLOOKUP(MID(A208,6,4),Instructions!R$202:U$208,3,FALSE)))))))</f>
        <v/>
      </c>
      <c r="D208" s="12" t="str">
        <f t="shared" si="12"/>
        <v/>
      </c>
      <c r="G208" s="13"/>
      <c r="H208" s="14" t="str">
        <f>IF(LEN(A208)=5,"",IF(InputSPP!A210="","",VLOOKUP(VALUE(MID(A208,4,1)),Instructions!D$202:F$204,3,FALSE)))</f>
        <v/>
      </c>
      <c r="I208" s="14" t="str">
        <f>IF(InputSPP!A210="","",IF(LEN(A208)&lt;6,"",IF(H208="MTC1",VLOOKUP(MID(A208,6,4),Instructions!H$202:I$223,2,FALSE),IF(H208="MTC2, MTC3",VLOOKUP(MID(A208,6,4),Instructions!M$202:P$217,2,FALSE),IF(H208="MTC4",VLOOKUP(MID(A208,6,4),Instructions!R$202:U$208,2,FALSE),"iets anders")))))</f>
        <v/>
      </c>
      <c r="J208" s="15" t="str">
        <f t="shared" ca="1" si="13"/>
        <v/>
      </c>
      <c r="K208" s="13" t="str">
        <f t="shared" ca="1" si="14"/>
        <v/>
      </c>
      <c r="L208" s="16" t="str">
        <f>IF(InputSPP!A210="","",IF(InputSPP!D210="",38626,InputSPP!D210))</f>
        <v/>
      </c>
      <c r="M208" s="16" t="str">
        <f>IF(InputSPP!A210="","",IF(InputSPP!E210="",73050,InputSPP!E210))</f>
        <v/>
      </c>
      <c r="N208" s="13" t="str">
        <f>IF(InputSPP!A210="","",InputSPP!C210)</f>
        <v/>
      </c>
      <c r="O208" s="13" t="str">
        <f>IF(InputSPP!A210="","",InputSPP!B210)</f>
        <v/>
      </c>
    </row>
    <row r="209" spans="1:15" x14ac:dyDescent="0.3">
      <c r="A209" s="11" t="str">
        <f>IF(InputSPP!A211="","",CONCATENATE("MOT",TRIM(InputSPP!A211)))</f>
        <v/>
      </c>
      <c r="B209" s="12" t="str">
        <f>IF(I209="","",IF(B208="","TITLE",IF((LEN(A209)-LEN(SUBSTITUTE(A209,".","")))&lt;(LEN(A210)-LEN(SUBSTITUTE(A210,".",""))),IF(C209=TRUE,"RADIO","TITLE"),IF(H209="MTC1",VLOOKUP(MID(A209,6,4),Instructions!H$202:J$223,3,FALSE),IF(H209="MTC2, MTC3",VLOOKUP(MID(A209,6,4),Instructions!M$202:P$217,3,FALSE),IF(H209="MTC4",VLOOKUP(MID(A209,6,4),Instructions!R$202:U$208,3,FALSE)))))))</f>
        <v/>
      </c>
      <c r="D209" s="12" t="str">
        <f t="shared" si="12"/>
        <v/>
      </c>
      <c r="G209" s="13"/>
      <c r="H209" s="14" t="str">
        <f>IF(LEN(A209)=5,"",IF(InputSPP!A211="","",VLOOKUP(VALUE(MID(A209,4,1)),Instructions!D$202:F$204,3,FALSE)))</f>
        <v/>
      </c>
      <c r="I209" s="14" t="str">
        <f>IF(InputSPP!A211="","",IF(LEN(A209)&lt;6,"",IF(H209="MTC1",VLOOKUP(MID(A209,6,4),Instructions!H$202:I$223,2,FALSE),IF(H209="MTC2, MTC3",VLOOKUP(MID(A209,6,4),Instructions!M$202:P$217,2,FALSE),IF(H209="MTC4",VLOOKUP(MID(A209,6,4),Instructions!R$202:U$208,2,FALSE),"iets anders")))))</f>
        <v/>
      </c>
      <c r="J209" s="15" t="str">
        <f t="shared" ca="1" si="13"/>
        <v/>
      </c>
      <c r="K209" s="13" t="str">
        <f t="shared" ca="1" si="14"/>
        <v/>
      </c>
      <c r="L209" s="16" t="str">
        <f>IF(InputSPP!A211="","",IF(InputSPP!D211="",38626,InputSPP!D211))</f>
        <v/>
      </c>
      <c r="M209" s="16" t="str">
        <f>IF(InputSPP!A211="","",IF(InputSPP!E211="",73050,InputSPP!E211))</f>
        <v/>
      </c>
      <c r="N209" s="13" t="str">
        <f>IF(InputSPP!A211="","",InputSPP!C211)</f>
        <v/>
      </c>
      <c r="O209" s="13" t="str">
        <f>IF(InputSPP!A211="","",InputSPP!B211)</f>
        <v/>
      </c>
    </row>
    <row r="210" spans="1:15" x14ac:dyDescent="0.3">
      <c r="A210" s="11" t="str">
        <f>IF(InputSPP!A212="","",CONCATENATE("MOT",TRIM(InputSPP!A212)))</f>
        <v/>
      </c>
      <c r="B210" s="12" t="str">
        <f>IF(I210="","",IF(B209="","TITLE",IF((LEN(A210)-LEN(SUBSTITUTE(A210,".","")))&lt;(LEN(A211)-LEN(SUBSTITUTE(A211,".",""))),IF(C210=TRUE,"RADIO","TITLE"),IF(H210="MTC1",VLOOKUP(MID(A210,6,4),Instructions!H$202:J$223,3,FALSE),IF(H210="MTC2, MTC3",VLOOKUP(MID(A210,6,4),Instructions!M$202:P$217,3,FALSE),IF(H210="MTC4",VLOOKUP(MID(A210,6,4),Instructions!R$202:U$208,3,FALSE)))))))</f>
        <v/>
      </c>
      <c r="D210" s="12" t="str">
        <f t="shared" si="12"/>
        <v/>
      </c>
      <c r="G210" s="13"/>
      <c r="H210" s="14" t="str">
        <f>IF(LEN(A210)=5,"",IF(InputSPP!A212="","",VLOOKUP(VALUE(MID(A210,4,1)),Instructions!D$202:F$204,3,FALSE)))</f>
        <v/>
      </c>
      <c r="I210" s="14" t="str">
        <f>IF(InputSPP!A212="","",IF(LEN(A210)&lt;6,"",IF(H210="MTC1",VLOOKUP(MID(A210,6,4),Instructions!H$202:I$223,2,FALSE),IF(H210="MTC2, MTC3",VLOOKUP(MID(A210,6,4),Instructions!M$202:P$217,2,FALSE),IF(H210="MTC4",VLOOKUP(MID(A210,6,4),Instructions!R$202:U$208,2,FALSE),"iets anders")))))</f>
        <v/>
      </c>
      <c r="J210" s="15" t="str">
        <f t="shared" ca="1" si="13"/>
        <v/>
      </c>
      <c r="K210" s="13" t="str">
        <f t="shared" ca="1" si="14"/>
        <v/>
      </c>
      <c r="L210" s="16" t="str">
        <f>IF(InputSPP!A212="","",IF(InputSPP!D212="",38626,InputSPP!D212))</f>
        <v/>
      </c>
      <c r="M210" s="16" t="str">
        <f>IF(InputSPP!A212="","",IF(InputSPP!E212="",73050,InputSPP!E212))</f>
        <v/>
      </c>
      <c r="N210" s="13" t="str">
        <f>IF(InputSPP!A212="","",InputSPP!C212)</f>
        <v/>
      </c>
      <c r="O210" s="13" t="str">
        <f>IF(InputSPP!A212="","",InputSPP!B212)</f>
        <v/>
      </c>
    </row>
    <row r="211" spans="1:15" x14ac:dyDescent="0.3">
      <c r="A211" s="11" t="str">
        <f>IF(InputSPP!A213="","",CONCATENATE("MOT",TRIM(InputSPP!A213)))</f>
        <v/>
      </c>
      <c r="B211" s="12" t="str">
        <f>IF(I211="","",IF(B210="","TITLE",IF((LEN(A211)-LEN(SUBSTITUTE(A211,".","")))&lt;(LEN(A212)-LEN(SUBSTITUTE(A212,".",""))),IF(C211=TRUE,"RADIO","TITLE"),IF(H211="MTC1",VLOOKUP(MID(A211,6,4),Instructions!H$202:J$223,3,FALSE),IF(H211="MTC2, MTC3",VLOOKUP(MID(A211,6,4),Instructions!M$202:P$217,3,FALSE),IF(H211="MTC4",VLOOKUP(MID(A211,6,4),Instructions!R$202:U$208,3,FALSE)))))))</f>
        <v/>
      </c>
      <c r="D211" s="12" t="str">
        <f t="shared" si="12"/>
        <v/>
      </c>
      <c r="G211" s="13"/>
      <c r="H211" s="14" t="str">
        <f>IF(LEN(A211)=5,"",IF(InputSPP!A213="","",VLOOKUP(VALUE(MID(A211,4,1)),Instructions!D$202:F$204,3,FALSE)))</f>
        <v/>
      </c>
      <c r="I211" s="14" t="str">
        <f>IF(InputSPP!A213="","",IF(LEN(A211)&lt;6,"",IF(H211="MTC1",VLOOKUP(MID(A211,6,4),Instructions!H$202:I$223,2,FALSE),IF(H211="MTC2, MTC3",VLOOKUP(MID(A211,6,4),Instructions!M$202:P$217,2,FALSE),IF(H211="MTC4",VLOOKUP(MID(A211,6,4),Instructions!R$202:U$208,2,FALSE),"iets anders")))))</f>
        <v/>
      </c>
      <c r="J211" s="15" t="str">
        <f t="shared" ca="1" si="13"/>
        <v/>
      </c>
      <c r="K211" s="13" t="str">
        <f t="shared" ca="1" si="14"/>
        <v/>
      </c>
      <c r="L211" s="16" t="str">
        <f>IF(InputSPP!A213="","",IF(InputSPP!D213="",38626,InputSPP!D213))</f>
        <v/>
      </c>
      <c r="M211" s="16" t="str">
        <f>IF(InputSPP!A213="","",IF(InputSPP!E213="",73050,InputSPP!E213))</f>
        <v/>
      </c>
      <c r="N211" s="13" t="str">
        <f>IF(InputSPP!A213="","",InputSPP!C213)</f>
        <v/>
      </c>
      <c r="O211" s="13" t="str">
        <f>IF(InputSPP!A213="","",InputSPP!B213)</f>
        <v/>
      </c>
    </row>
    <row r="212" spans="1:15" x14ac:dyDescent="0.3">
      <c r="A212" s="11" t="str">
        <f>IF(InputSPP!A214="","",CONCATENATE("MOT",TRIM(InputSPP!A214)))</f>
        <v/>
      </c>
      <c r="B212" s="12" t="str">
        <f>IF(I212="","",IF(B211="","TITLE",IF((LEN(A212)-LEN(SUBSTITUTE(A212,".","")))&lt;(LEN(A213)-LEN(SUBSTITUTE(A213,".",""))),IF(C212=TRUE,"RADIO","TITLE"),IF(H212="MTC1",VLOOKUP(MID(A212,6,4),Instructions!H$202:J$223,3,FALSE),IF(H212="MTC2, MTC3",VLOOKUP(MID(A212,6,4),Instructions!M$202:P$217,3,FALSE),IF(H212="MTC4",VLOOKUP(MID(A212,6,4),Instructions!R$202:U$208,3,FALSE)))))))</f>
        <v/>
      </c>
      <c r="D212" s="12" t="str">
        <f t="shared" si="12"/>
        <v/>
      </c>
      <c r="G212" s="13"/>
      <c r="H212" s="14" t="str">
        <f>IF(LEN(A212)=5,"",IF(InputSPP!A214="","",VLOOKUP(VALUE(MID(A212,4,1)),Instructions!D$202:F$204,3,FALSE)))</f>
        <v/>
      </c>
      <c r="I212" s="14" t="str">
        <f>IF(InputSPP!A214="","",IF(LEN(A212)&lt;6,"",IF(H212="MTC1",VLOOKUP(MID(A212,6,4),Instructions!H$202:I$223,2,FALSE),IF(H212="MTC2, MTC3",VLOOKUP(MID(A212,6,4),Instructions!M$202:P$217,2,FALSE),IF(H212="MTC4",VLOOKUP(MID(A212,6,4),Instructions!R$202:U$208,2,FALSE),"iets anders")))))</f>
        <v/>
      </c>
      <c r="J212" s="15" t="str">
        <f t="shared" ca="1" si="13"/>
        <v/>
      </c>
      <c r="K212" s="13" t="str">
        <f t="shared" ca="1" si="14"/>
        <v/>
      </c>
      <c r="L212" s="16" t="str">
        <f>IF(InputSPP!A214="","",IF(InputSPP!D214="",38626,InputSPP!D214))</f>
        <v/>
      </c>
      <c r="M212" s="16" t="str">
        <f>IF(InputSPP!A214="","",IF(InputSPP!E214="",73050,InputSPP!E214))</f>
        <v/>
      </c>
      <c r="N212" s="13" t="str">
        <f>IF(InputSPP!A214="","",InputSPP!C214)</f>
        <v/>
      </c>
      <c r="O212" s="13" t="str">
        <f>IF(InputSPP!A214="","",InputSPP!B214)</f>
        <v/>
      </c>
    </row>
    <row r="213" spans="1:15" x14ac:dyDescent="0.3">
      <c r="A213" s="11" t="str">
        <f>IF(InputSPP!A215="","",CONCATENATE("MOT",TRIM(InputSPP!A215)))</f>
        <v/>
      </c>
      <c r="B213" s="12" t="str">
        <f>IF(I213="","",IF(B212="","TITLE",IF((LEN(A213)-LEN(SUBSTITUTE(A213,".","")))&lt;(LEN(A214)-LEN(SUBSTITUTE(A214,".",""))),IF(C213=TRUE,"RADIO","TITLE"),IF(H213="MTC1",VLOOKUP(MID(A213,6,4),Instructions!H$202:J$223,3,FALSE),IF(H213="MTC2, MTC3",VLOOKUP(MID(A213,6,4),Instructions!M$202:P$217,3,FALSE),IF(H213="MTC4",VLOOKUP(MID(A213,6,4),Instructions!R$202:U$208,3,FALSE)))))))</f>
        <v/>
      </c>
      <c r="D213" s="12" t="str">
        <f t="shared" si="12"/>
        <v/>
      </c>
      <c r="G213" s="13"/>
      <c r="H213" s="14" t="str">
        <f>IF(LEN(A213)=5,"",IF(InputSPP!A215="","",VLOOKUP(VALUE(MID(A213,4,1)),Instructions!D$202:F$204,3,FALSE)))</f>
        <v/>
      </c>
      <c r="I213" s="14" t="str">
        <f>IF(InputSPP!A215="","",IF(LEN(A213)&lt;6,"",IF(H213="MTC1",VLOOKUP(MID(A213,6,4),Instructions!H$202:I$223,2,FALSE),IF(H213="MTC2, MTC3",VLOOKUP(MID(A213,6,4),Instructions!M$202:P$217,2,FALSE),IF(H213="MTC4",VLOOKUP(MID(A213,6,4),Instructions!R$202:U$208,2,FALSE),"iets anders")))))</f>
        <v/>
      </c>
      <c r="J213" s="15" t="str">
        <f t="shared" ca="1" si="13"/>
        <v/>
      </c>
      <c r="K213" s="13" t="str">
        <f t="shared" ca="1" si="14"/>
        <v/>
      </c>
      <c r="L213" s="16" t="str">
        <f>IF(InputSPP!A215="","",IF(InputSPP!D215="",38626,InputSPP!D215))</f>
        <v/>
      </c>
      <c r="M213" s="16" t="str">
        <f>IF(InputSPP!A215="","",IF(InputSPP!E215="",73050,InputSPP!E215))</f>
        <v/>
      </c>
      <c r="N213" s="13" t="str">
        <f>IF(InputSPP!A215="","",InputSPP!C215)</f>
        <v/>
      </c>
      <c r="O213" s="13" t="str">
        <f>IF(InputSPP!A215="","",InputSPP!B215)</f>
        <v/>
      </c>
    </row>
    <row r="214" spans="1:15" x14ac:dyDescent="0.3">
      <c r="A214" s="11" t="str">
        <f>IF(InputSPP!A216="","",CONCATENATE("MOT",TRIM(InputSPP!A216)))</f>
        <v/>
      </c>
      <c r="B214" s="12" t="str">
        <f>IF(I214="","",IF(B213="","TITLE",IF((LEN(A214)-LEN(SUBSTITUTE(A214,".","")))&lt;(LEN(A215)-LEN(SUBSTITUTE(A215,".",""))),IF(C214=TRUE,"RADIO","TITLE"),IF(H214="MTC1",VLOOKUP(MID(A214,6,4),Instructions!H$202:J$223,3,FALSE),IF(H214="MTC2, MTC3",VLOOKUP(MID(A214,6,4),Instructions!M$202:P$217,3,FALSE),IF(H214="MTC4",VLOOKUP(MID(A214,6,4),Instructions!R$202:U$208,3,FALSE)))))))</f>
        <v/>
      </c>
      <c r="D214" s="12" t="str">
        <f t="shared" si="12"/>
        <v/>
      </c>
      <c r="G214" s="13"/>
      <c r="H214" s="14" t="str">
        <f>IF(LEN(A214)=5,"",IF(InputSPP!A216="","",VLOOKUP(VALUE(MID(A214,4,1)),Instructions!D$202:F$204,3,FALSE)))</f>
        <v/>
      </c>
      <c r="I214" s="14" t="str">
        <f>IF(InputSPP!A216="","",IF(LEN(A214)&lt;6,"",IF(H214="MTC1",VLOOKUP(MID(A214,6,4),Instructions!H$202:I$223,2,FALSE),IF(H214="MTC2, MTC3",VLOOKUP(MID(A214,6,4),Instructions!M$202:P$217,2,FALSE),IF(H214="MTC4",VLOOKUP(MID(A214,6,4),Instructions!R$202:U$208,2,FALSE),"iets anders")))))</f>
        <v/>
      </c>
      <c r="J214" s="15" t="str">
        <f t="shared" ca="1" si="13"/>
        <v/>
      </c>
      <c r="K214" s="13" t="str">
        <f t="shared" ca="1" si="14"/>
        <v/>
      </c>
      <c r="L214" s="16" t="str">
        <f>IF(InputSPP!A216="","",IF(InputSPP!D216="",38626,InputSPP!D216))</f>
        <v/>
      </c>
      <c r="M214" s="16" t="str">
        <f>IF(InputSPP!A216="","",IF(InputSPP!E216="",73050,InputSPP!E216))</f>
        <v/>
      </c>
      <c r="N214" s="13" t="str">
        <f>IF(InputSPP!A216="","",InputSPP!C216)</f>
        <v/>
      </c>
      <c r="O214" s="13" t="str">
        <f>IF(InputSPP!A216="","",InputSPP!B216)</f>
        <v/>
      </c>
    </row>
    <row r="215" spans="1:15" x14ac:dyDescent="0.3">
      <c r="A215" s="11" t="str">
        <f>IF(InputSPP!A217="","",CONCATENATE("MOT",TRIM(InputSPP!A217)))</f>
        <v/>
      </c>
      <c r="B215" s="12" t="str">
        <f>IF(I215="","",IF(B214="","TITLE",IF((LEN(A215)-LEN(SUBSTITUTE(A215,".","")))&lt;(LEN(A216)-LEN(SUBSTITUTE(A216,".",""))),IF(C215=TRUE,"RADIO","TITLE"),IF(H215="MTC1",VLOOKUP(MID(A215,6,4),Instructions!H$202:J$223,3,FALSE),IF(H215="MTC2, MTC3",VLOOKUP(MID(A215,6,4),Instructions!M$202:P$217,3,FALSE),IF(H215="MTC4",VLOOKUP(MID(A215,6,4),Instructions!R$202:U$208,3,FALSE)))))))</f>
        <v/>
      </c>
      <c r="D215" s="12" t="str">
        <f t="shared" si="12"/>
        <v/>
      </c>
      <c r="G215" s="13"/>
      <c r="H215" s="14" t="str">
        <f>IF(LEN(A215)=5,"",IF(InputSPP!A217="","",VLOOKUP(VALUE(MID(A215,4,1)),Instructions!D$202:F$204,3,FALSE)))</f>
        <v/>
      </c>
      <c r="I215" s="14" t="str">
        <f>IF(InputSPP!A217="","",IF(LEN(A215)&lt;6,"",IF(H215="MTC1",VLOOKUP(MID(A215,6,4),Instructions!H$202:I$223,2,FALSE),IF(H215="MTC2, MTC3",VLOOKUP(MID(A215,6,4),Instructions!M$202:P$217,2,FALSE),IF(H215="MTC4",VLOOKUP(MID(A215,6,4),Instructions!R$202:U$208,2,FALSE),"iets anders")))))</f>
        <v/>
      </c>
      <c r="J215" s="15" t="str">
        <f t="shared" ca="1" si="13"/>
        <v/>
      </c>
      <c r="K215" s="13" t="str">
        <f t="shared" ca="1" si="14"/>
        <v/>
      </c>
      <c r="L215" s="16" t="str">
        <f>IF(InputSPP!A217="","",IF(InputSPP!D217="",38626,InputSPP!D217))</f>
        <v/>
      </c>
      <c r="M215" s="16" t="str">
        <f>IF(InputSPP!A217="","",IF(InputSPP!E217="",73050,InputSPP!E217))</f>
        <v/>
      </c>
      <c r="N215" s="13" t="str">
        <f>IF(InputSPP!A217="","",InputSPP!C217)</f>
        <v/>
      </c>
      <c r="O215" s="13" t="str">
        <f>IF(InputSPP!A217="","",InputSPP!B217)</f>
        <v/>
      </c>
    </row>
    <row r="216" spans="1:15" x14ac:dyDescent="0.3">
      <c r="A216" s="11" t="str">
        <f>IF(InputSPP!A218="","",CONCATENATE("MOT",TRIM(InputSPP!A218)))</f>
        <v/>
      </c>
      <c r="B216" s="12" t="str">
        <f>IF(I216="","",IF(B215="","TITLE",IF((LEN(A216)-LEN(SUBSTITUTE(A216,".","")))&lt;(LEN(A217)-LEN(SUBSTITUTE(A217,".",""))),IF(C216=TRUE,"RADIO","TITLE"),IF(H216="MTC1",VLOOKUP(MID(A216,6,4),Instructions!H$202:J$223,3,FALSE),IF(H216="MTC2, MTC3",VLOOKUP(MID(A216,6,4),Instructions!M$202:P$217,3,FALSE),IF(H216="MTC4",VLOOKUP(MID(A216,6,4),Instructions!R$202:U$208,3,FALSE)))))))</f>
        <v/>
      </c>
      <c r="D216" s="12" t="str">
        <f t="shared" si="12"/>
        <v/>
      </c>
      <c r="G216" s="13"/>
      <c r="H216" s="14" t="str">
        <f>IF(LEN(A216)=5,"",IF(InputSPP!A218="","",VLOOKUP(VALUE(MID(A216,4,1)),Instructions!D$202:F$204,3,FALSE)))</f>
        <v/>
      </c>
      <c r="I216" s="14" t="str">
        <f>IF(InputSPP!A218="","",IF(LEN(A216)&lt;6,"",IF(H216="MTC1",VLOOKUP(MID(A216,6,4),Instructions!H$202:I$223,2,FALSE),IF(H216="MTC2, MTC3",VLOOKUP(MID(A216,6,4),Instructions!M$202:P$217,2,FALSE),IF(H216="MTC4",VLOOKUP(MID(A216,6,4),Instructions!R$202:U$208,2,FALSE),"iets anders")))))</f>
        <v/>
      </c>
      <c r="J216" s="15" t="str">
        <f t="shared" ca="1" si="13"/>
        <v/>
      </c>
      <c r="K216" s="13" t="str">
        <f t="shared" ca="1" si="14"/>
        <v/>
      </c>
      <c r="L216" s="16" t="str">
        <f>IF(InputSPP!A218="","",IF(InputSPP!D218="",38626,InputSPP!D218))</f>
        <v/>
      </c>
      <c r="M216" s="16" t="str">
        <f>IF(InputSPP!A218="","",IF(InputSPP!E218="",73050,InputSPP!E218))</f>
        <v/>
      </c>
      <c r="N216" s="13" t="str">
        <f>IF(InputSPP!A218="","",InputSPP!C218)</f>
        <v/>
      </c>
      <c r="O216" s="13" t="str">
        <f>IF(InputSPP!A218="","",InputSPP!B218)</f>
        <v/>
      </c>
    </row>
    <row r="217" spans="1:15" x14ac:dyDescent="0.3">
      <c r="A217" s="11" t="str">
        <f>IF(InputSPP!A219="","",CONCATENATE("MOT",TRIM(InputSPP!A219)))</f>
        <v/>
      </c>
      <c r="B217" s="12" t="str">
        <f>IF(I217="","",IF(B216="","TITLE",IF((LEN(A217)-LEN(SUBSTITUTE(A217,".","")))&lt;(LEN(A218)-LEN(SUBSTITUTE(A218,".",""))),IF(C217=TRUE,"RADIO","TITLE"),IF(H217="MTC1",VLOOKUP(MID(A217,6,4),Instructions!H$202:J$223,3,FALSE),IF(H217="MTC2, MTC3",VLOOKUP(MID(A217,6,4),Instructions!M$202:P$217,3,FALSE),IF(H217="MTC4",VLOOKUP(MID(A217,6,4),Instructions!R$202:U$208,3,FALSE)))))))</f>
        <v/>
      </c>
      <c r="D217" s="12" t="str">
        <f t="shared" si="12"/>
        <v/>
      </c>
      <c r="G217" s="13"/>
      <c r="H217" s="14" t="str">
        <f>IF(LEN(A217)=5,"",IF(InputSPP!A219="","",VLOOKUP(VALUE(MID(A217,4,1)),Instructions!D$202:F$204,3,FALSE)))</f>
        <v/>
      </c>
      <c r="I217" s="14" t="str">
        <f>IF(InputSPP!A219="","",IF(LEN(A217)&lt;6,"",IF(H217="MTC1",VLOOKUP(MID(A217,6,4),Instructions!H$202:I$223,2,FALSE),IF(H217="MTC2, MTC3",VLOOKUP(MID(A217,6,4),Instructions!M$202:P$217,2,FALSE),IF(H217="MTC4",VLOOKUP(MID(A217,6,4),Instructions!R$202:U$208,2,FALSE),"iets anders")))))</f>
        <v/>
      </c>
      <c r="J217" s="15" t="str">
        <f t="shared" ca="1" si="13"/>
        <v/>
      </c>
      <c r="K217" s="13" t="str">
        <f t="shared" ca="1" si="14"/>
        <v/>
      </c>
      <c r="L217" s="16" t="str">
        <f>IF(InputSPP!A219="","",IF(InputSPP!D219="",38626,InputSPP!D219))</f>
        <v/>
      </c>
      <c r="M217" s="16" t="str">
        <f>IF(InputSPP!A219="","",IF(InputSPP!E219="",73050,InputSPP!E219))</f>
        <v/>
      </c>
      <c r="N217" s="13" t="str">
        <f>IF(InputSPP!A219="","",InputSPP!C219)</f>
        <v/>
      </c>
      <c r="O217" s="13" t="str">
        <f>IF(InputSPP!A219="","",InputSPP!B219)</f>
        <v/>
      </c>
    </row>
    <row r="218" spans="1:15" x14ac:dyDescent="0.3">
      <c r="A218" s="11" t="str">
        <f>IF(InputSPP!A220="","",CONCATENATE("MOT",TRIM(InputSPP!A220)))</f>
        <v/>
      </c>
      <c r="B218" s="12" t="str">
        <f>IF(I218="","",IF(B217="","TITLE",IF((LEN(A218)-LEN(SUBSTITUTE(A218,".","")))&lt;(LEN(A219)-LEN(SUBSTITUTE(A219,".",""))),IF(C218=TRUE,"RADIO","TITLE"),IF(H218="MTC1",VLOOKUP(MID(A218,6,4),Instructions!H$202:J$223,3,FALSE),IF(H218="MTC2, MTC3",VLOOKUP(MID(A218,6,4),Instructions!M$202:P$217,3,FALSE),IF(H218="MTC4",VLOOKUP(MID(A218,6,4),Instructions!R$202:U$208,3,FALSE)))))))</f>
        <v/>
      </c>
      <c r="D218" s="12" t="str">
        <f t="shared" si="12"/>
        <v/>
      </c>
      <c r="G218" s="13"/>
      <c r="H218" s="14" t="str">
        <f>IF(LEN(A218)=5,"",IF(InputSPP!A220="","",VLOOKUP(VALUE(MID(A218,4,1)),Instructions!D$202:F$204,3,FALSE)))</f>
        <v/>
      </c>
      <c r="I218" s="14" t="str">
        <f>IF(InputSPP!A220="","",IF(LEN(A218)&lt;6,"",IF(H218="MTC1",VLOOKUP(MID(A218,6,4),Instructions!H$202:I$223,2,FALSE),IF(H218="MTC2, MTC3",VLOOKUP(MID(A218,6,4),Instructions!M$202:P$217,2,FALSE),IF(H218="MTC4",VLOOKUP(MID(A218,6,4),Instructions!R$202:U$208,2,FALSE),"iets anders")))))</f>
        <v/>
      </c>
      <c r="J218" s="15" t="str">
        <f t="shared" ca="1" si="13"/>
        <v/>
      </c>
      <c r="K218" s="13" t="str">
        <f t="shared" ca="1" si="14"/>
        <v/>
      </c>
      <c r="L218" s="16" t="str">
        <f>IF(InputSPP!A220="","",IF(InputSPP!D220="",38626,InputSPP!D220))</f>
        <v/>
      </c>
      <c r="M218" s="16" t="str">
        <f>IF(InputSPP!A220="","",IF(InputSPP!E220="",73050,InputSPP!E220))</f>
        <v/>
      </c>
      <c r="N218" s="13" t="str">
        <f>IF(InputSPP!A220="","",InputSPP!C220)</f>
        <v/>
      </c>
      <c r="O218" s="13" t="str">
        <f>IF(InputSPP!A220="","",InputSPP!B220)</f>
        <v/>
      </c>
    </row>
    <row r="219" spans="1:15" x14ac:dyDescent="0.3">
      <c r="A219" s="11" t="str">
        <f>IF(InputSPP!A221="","",CONCATENATE("MOT",TRIM(InputSPP!A221)))</f>
        <v/>
      </c>
      <c r="B219" s="12" t="str">
        <f>IF(I219="","",IF(B218="","TITLE",IF((LEN(A219)-LEN(SUBSTITUTE(A219,".","")))&lt;(LEN(A220)-LEN(SUBSTITUTE(A220,".",""))),IF(C219=TRUE,"RADIO","TITLE"),IF(H219="MTC1",VLOOKUP(MID(A219,6,4),Instructions!H$202:J$223,3,FALSE),IF(H219="MTC2, MTC3",VLOOKUP(MID(A219,6,4),Instructions!M$202:P$217,3,FALSE),IF(H219="MTC4",VLOOKUP(MID(A219,6,4),Instructions!R$202:U$208,3,FALSE)))))))</f>
        <v/>
      </c>
      <c r="D219" s="12" t="str">
        <f t="shared" si="12"/>
        <v/>
      </c>
      <c r="G219" s="13"/>
      <c r="H219" s="14" t="str">
        <f>IF(LEN(A219)=5,"",IF(InputSPP!A221="","",VLOOKUP(VALUE(MID(A219,4,1)),Instructions!D$202:F$204,3,FALSE)))</f>
        <v/>
      </c>
      <c r="I219" s="14" t="str">
        <f>IF(InputSPP!A221="","",IF(LEN(A219)&lt;6,"",IF(H219="MTC1",VLOOKUP(MID(A219,6,4),Instructions!H$202:I$223,2,FALSE),IF(H219="MTC2, MTC3",VLOOKUP(MID(A219,6,4),Instructions!M$202:P$217,2,FALSE),IF(H219="MTC4",VLOOKUP(MID(A219,6,4),Instructions!R$202:U$208,2,FALSE),"iets anders")))))</f>
        <v/>
      </c>
      <c r="J219" s="15" t="str">
        <f t="shared" ca="1" si="13"/>
        <v/>
      </c>
      <c r="K219" s="13" t="str">
        <f t="shared" ca="1" si="14"/>
        <v/>
      </c>
      <c r="L219" s="16" t="str">
        <f>IF(InputSPP!A221="","",IF(InputSPP!D221="",38626,InputSPP!D221))</f>
        <v/>
      </c>
      <c r="M219" s="16" t="str">
        <f>IF(InputSPP!A221="","",IF(InputSPP!E221="",73050,InputSPP!E221))</f>
        <v/>
      </c>
      <c r="N219" s="13" t="str">
        <f>IF(InputSPP!A221="","",InputSPP!C221)</f>
        <v/>
      </c>
      <c r="O219" s="13" t="str">
        <f>IF(InputSPP!A221="","",InputSPP!B221)</f>
        <v/>
      </c>
    </row>
    <row r="220" spans="1:15" x14ac:dyDescent="0.3">
      <c r="A220" s="11" t="str">
        <f>IF(InputSPP!A222="","",CONCATENATE("MOT",TRIM(InputSPP!A222)))</f>
        <v/>
      </c>
      <c r="B220" s="12" t="str">
        <f>IF(I220="","",IF(B219="","TITLE",IF((LEN(A220)-LEN(SUBSTITUTE(A220,".","")))&lt;(LEN(A221)-LEN(SUBSTITUTE(A221,".",""))),IF(C220=TRUE,"RADIO","TITLE"),IF(H220="MTC1",VLOOKUP(MID(A220,6,4),Instructions!H$202:J$223,3,FALSE),IF(H220="MTC2, MTC3",VLOOKUP(MID(A220,6,4),Instructions!M$202:P$217,3,FALSE),IF(H220="MTC4",VLOOKUP(MID(A220,6,4),Instructions!R$202:U$208,3,FALSE)))))))</f>
        <v/>
      </c>
      <c r="D220" s="12" t="str">
        <f t="shared" si="12"/>
        <v/>
      </c>
      <c r="G220" s="13"/>
      <c r="H220" s="14" t="str">
        <f>IF(LEN(A220)=5,"",IF(InputSPP!A222="","",VLOOKUP(VALUE(MID(A220,4,1)),Instructions!D$202:F$204,3,FALSE)))</f>
        <v/>
      </c>
      <c r="I220" s="14" t="str">
        <f>IF(InputSPP!A222="","",IF(LEN(A220)&lt;6,"",IF(H220="MTC1",VLOOKUP(MID(A220,6,4),Instructions!H$202:I$223,2,FALSE),IF(H220="MTC2, MTC3",VLOOKUP(MID(A220,6,4),Instructions!M$202:P$217,2,FALSE),IF(H220="MTC4",VLOOKUP(MID(A220,6,4),Instructions!R$202:U$208,2,FALSE),"iets anders")))))</f>
        <v/>
      </c>
      <c r="J220" s="15" t="str">
        <f t="shared" ca="1" si="13"/>
        <v/>
      </c>
      <c r="K220" s="13" t="str">
        <f t="shared" ca="1" si="14"/>
        <v/>
      </c>
      <c r="L220" s="16" t="str">
        <f>IF(InputSPP!A222="","",IF(InputSPP!D222="",38626,InputSPP!D222))</f>
        <v/>
      </c>
      <c r="M220" s="16" t="str">
        <f>IF(InputSPP!A222="","",IF(InputSPP!E222="",73050,InputSPP!E222))</f>
        <v/>
      </c>
      <c r="N220" s="13" t="str">
        <f>IF(InputSPP!A222="","",InputSPP!C222)</f>
        <v/>
      </c>
      <c r="O220" s="13" t="str">
        <f>IF(InputSPP!A222="","",InputSPP!B222)</f>
        <v/>
      </c>
    </row>
    <row r="221" spans="1:15" x14ac:dyDescent="0.3">
      <c r="A221" s="11" t="str">
        <f>IF(InputSPP!A223="","",CONCATENATE("MOT",TRIM(InputSPP!A223)))</f>
        <v/>
      </c>
      <c r="B221" s="12" t="str">
        <f>IF(I221="","",IF(B220="","TITLE",IF((LEN(A221)-LEN(SUBSTITUTE(A221,".","")))&lt;(LEN(A222)-LEN(SUBSTITUTE(A222,".",""))),IF(C221=TRUE,"RADIO","TITLE"),IF(H221="MTC1",VLOOKUP(MID(A221,6,4),Instructions!H$202:J$223,3,FALSE),IF(H221="MTC2, MTC3",VLOOKUP(MID(A221,6,4),Instructions!M$202:P$217,3,FALSE),IF(H221="MTC4",VLOOKUP(MID(A221,6,4),Instructions!R$202:U$208,3,FALSE)))))))</f>
        <v/>
      </c>
      <c r="D221" s="12" t="str">
        <f t="shared" si="12"/>
        <v/>
      </c>
      <c r="G221" s="13"/>
      <c r="H221" s="14" t="str">
        <f>IF(LEN(A221)=5,"",IF(InputSPP!A223="","",VLOOKUP(VALUE(MID(A221,4,1)),Instructions!D$202:F$204,3,FALSE)))</f>
        <v/>
      </c>
      <c r="I221" s="14" t="str">
        <f>IF(InputSPP!A223="","",IF(LEN(A221)&lt;6,"",IF(H221="MTC1",VLOOKUP(MID(A221,6,4),Instructions!H$202:I$223,2,FALSE),IF(H221="MTC2, MTC3",VLOOKUP(MID(A221,6,4),Instructions!M$202:P$217,2,FALSE),IF(H221="MTC4",VLOOKUP(MID(A221,6,4),Instructions!R$202:U$208,2,FALSE),"iets anders")))))</f>
        <v/>
      </c>
      <c r="J221" s="15" t="str">
        <f t="shared" ca="1" si="13"/>
        <v/>
      </c>
      <c r="K221" s="13" t="str">
        <f t="shared" ca="1" si="14"/>
        <v/>
      </c>
      <c r="L221" s="16" t="str">
        <f>IF(InputSPP!A223="","",IF(InputSPP!D223="",38626,InputSPP!D223))</f>
        <v/>
      </c>
      <c r="M221" s="16" t="str">
        <f>IF(InputSPP!A223="","",IF(InputSPP!E223="",73050,InputSPP!E223))</f>
        <v/>
      </c>
      <c r="N221" s="13" t="str">
        <f>IF(InputSPP!A223="","",InputSPP!C223)</f>
        <v/>
      </c>
      <c r="O221" s="13" t="str">
        <f>IF(InputSPP!A223="","",InputSPP!B223)</f>
        <v/>
      </c>
    </row>
    <row r="222" spans="1:15" x14ac:dyDescent="0.3">
      <c r="A222" s="11" t="str">
        <f>IF(InputSPP!A224="","",CONCATENATE("MOT",TRIM(InputSPP!A224)))</f>
        <v/>
      </c>
      <c r="B222" s="12" t="str">
        <f>IF(I222="","",IF(B221="","TITLE",IF((LEN(A222)-LEN(SUBSTITUTE(A222,".","")))&lt;(LEN(A223)-LEN(SUBSTITUTE(A223,".",""))),IF(C222=TRUE,"RADIO","TITLE"),IF(H222="MTC1",VLOOKUP(MID(A222,6,4),Instructions!H$202:J$223,3,FALSE),IF(H222="MTC2, MTC3",VLOOKUP(MID(A222,6,4),Instructions!M$202:P$217,3,FALSE),IF(H222="MTC4",VLOOKUP(MID(A222,6,4),Instructions!R$202:U$208,3,FALSE)))))))</f>
        <v/>
      </c>
      <c r="D222" s="12" t="str">
        <f t="shared" si="12"/>
        <v/>
      </c>
      <c r="G222" s="13"/>
      <c r="H222" s="14" t="str">
        <f>IF(LEN(A222)=5,"",IF(InputSPP!A224="","",VLOOKUP(VALUE(MID(A222,4,1)),Instructions!D$202:F$204,3,FALSE)))</f>
        <v/>
      </c>
      <c r="I222" s="14" t="str">
        <f>IF(InputSPP!A224="","",IF(LEN(A222)&lt;6,"",IF(H222="MTC1",VLOOKUP(MID(A222,6,4),Instructions!H$202:I$223,2,FALSE),IF(H222="MTC2, MTC3",VLOOKUP(MID(A222,6,4),Instructions!M$202:P$217,2,FALSE),IF(H222="MTC4",VLOOKUP(MID(A222,6,4),Instructions!R$202:U$208,2,FALSE),"iets anders")))))</f>
        <v/>
      </c>
      <c r="J222" s="15" t="str">
        <f t="shared" ca="1" si="13"/>
        <v/>
      </c>
      <c r="K222" s="13" t="str">
        <f t="shared" ca="1" si="14"/>
        <v/>
      </c>
      <c r="L222" s="16" t="str">
        <f>IF(InputSPP!A224="","",IF(InputSPP!D224="",38626,InputSPP!D224))</f>
        <v/>
      </c>
      <c r="M222" s="16" t="str">
        <f>IF(InputSPP!A224="","",IF(InputSPP!E224="",73050,InputSPP!E224))</f>
        <v/>
      </c>
      <c r="N222" s="13" t="str">
        <f>IF(InputSPP!A224="","",InputSPP!C224)</f>
        <v/>
      </c>
      <c r="O222" s="13" t="str">
        <f>IF(InputSPP!A224="","",InputSPP!B224)</f>
        <v/>
      </c>
    </row>
    <row r="223" spans="1:15" x14ac:dyDescent="0.3">
      <c r="A223" s="11" t="str">
        <f>IF(InputSPP!A225="","",CONCATENATE("MOT",TRIM(InputSPP!A225)))</f>
        <v/>
      </c>
      <c r="B223" s="12" t="str">
        <f>IF(I223="","",IF(B222="","TITLE",IF((LEN(A223)-LEN(SUBSTITUTE(A223,".","")))&lt;(LEN(A224)-LEN(SUBSTITUTE(A224,".",""))),IF(C223=TRUE,"RADIO","TITLE"),IF(H223="MTC1",VLOOKUP(MID(A223,6,4),Instructions!H$202:J$223,3,FALSE),IF(H223="MTC2, MTC3",VLOOKUP(MID(A223,6,4),Instructions!M$202:P$217,3,FALSE),IF(H223="MTC4",VLOOKUP(MID(A223,6,4),Instructions!R$202:U$208,3,FALSE)))))))</f>
        <v/>
      </c>
      <c r="D223" s="12" t="str">
        <f t="shared" si="12"/>
        <v/>
      </c>
      <c r="G223" s="13"/>
      <c r="H223" s="14" t="str">
        <f>IF(LEN(A223)=5,"",IF(InputSPP!A225="","",VLOOKUP(VALUE(MID(A223,4,1)),Instructions!D$202:F$204,3,FALSE)))</f>
        <v/>
      </c>
      <c r="I223" s="14" t="str">
        <f>IF(InputSPP!A225="","",IF(LEN(A223)&lt;6,"",IF(H223="MTC1",VLOOKUP(MID(A223,6,4),Instructions!H$202:I$223,2,FALSE),IF(H223="MTC2, MTC3",VLOOKUP(MID(A223,6,4),Instructions!M$202:P$217,2,FALSE),IF(H223="MTC4",VLOOKUP(MID(A223,6,4),Instructions!R$202:U$208,2,FALSE),"iets anders")))))</f>
        <v/>
      </c>
      <c r="J223" s="15" t="str">
        <f t="shared" ca="1" si="13"/>
        <v/>
      </c>
      <c r="K223" s="13" t="str">
        <f t="shared" ca="1" si="14"/>
        <v/>
      </c>
      <c r="L223" s="16" t="str">
        <f>IF(InputSPP!A225="","",IF(InputSPP!D225="",38626,InputSPP!D225))</f>
        <v/>
      </c>
      <c r="M223" s="16" t="str">
        <f>IF(InputSPP!A225="","",IF(InputSPP!E225="",73050,InputSPP!E225))</f>
        <v/>
      </c>
      <c r="N223" s="13" t="str">
        <f>IF(InputSPP!A225="","",InputSPP!C225)</f>
        <v/>
      </c>
      <c r="O223" s="13" t="str">
        <f>IF(InputSPP!A225="","",InputSPP!B225)</f>
        <v/>
      </c>
    </row>
    <row r="224" spans="1:15" x14ac:dyDescent="0.3">
      <c r="A224" s="11" t="str">
        <f>IF(InputSPP!A226="","",CONCATENATE("MOT",TRIM(InputSPP!A226)))</f>
        <v/>
      </c>
      <c r="B224" s="12" t="str">
        <f>IF(I224="","",IF(B223="","TITLE",IF((LEN(A224)-LEN(SUBSTITUTE(A224,".","")))&lt;(LEN(A225)-LEN(SUBSTITUTE(A225,".",""))),IF(C224=TRUE,"RADIO","TITLE"),IF(H224="MTC1",VLOOKUP(MID(A224,6,4),Instructions!H$202:J$223,3,FALSE),IF(H224="MTC2, MTC3",VLOOKUP(MID(A224,6,4),Instructions!M$202:P$217,3,FALSE),IF(H224="MTC4",VLOOKUP(MID(A224,6,4),Instructions!R$202:U$208,3,FALSE)))))))</f>
        <v/>
      </c>
      <c r="D224" s="12" t="str">
        <f t="shared" si="12"/>
        <v/>
      </c>
      <c r="G224" s="13"/>
      <c r="H224" s="14" t="str">
        <f>IF(LEN(A224)=5,"",IF(InputSPP!A226="","",VLOOKUP(VALUE(MID(A224,4,1)),Instructions!D$202:F$204,3,FALSE)))</f>
        <v/>
      </c>
      <c r="I224" s="14" t="str">
        <f>IF(InputSPP!A226="","",IF(LEN(A224)&lt;6,"",IF(H224="MTC1",VLOOKUP(MID(A224,6,4),Instructions!H$202:I$223,2,FALSE),IF(H224="MTC2, MTC3",VLOOKUP(MID(A224,6,4),Instructions!M$202:P$217,2,FALSE),IF(H224="MTC4",VLOOKUP(MID(A224,6,4),Instructions!R$202:U$208,2,FALSE),"iets anders")))))</f>
        <v/>
      </c>
      <c r="J224" s="15" t="str">
        <f t="shared" ca="1" si="13"/>
        <v/>
      </c>
      <c r="K224" s="13" t="str">
        <f t="shared" ca="1" si="14"/>
        <v/>
      </c>
      <c r="L224" s="16" t="str">
        <f>IF(InputSPP!A226="","",IF(InputSPP!D226="",38626,InputSPP!D226))</f>
        <v/>
      </c>
      <c r="M224" s="16" t="str">
        <f>IF(InputSPP!A226="","",IF(InputSPP!E226="",73050,InputSPP!E226))</f>
        <v/>
      </c>
      <c r="N224" s="13" t="str">
        <f>IF(InputSPP!A226="","",InputSPP!C226)</f>
        <v/>
      </c>
      <c r="O224" s="13" t="str">
        <f>IF(InputSPP!A226="","",InputSPP!B226)</f>
        <v/>
      </c>
    </row>
    <row r="225" spans="1:15" x14ac:dyDescent="0.3">
      <c r="A225" s="11" t="str">
        <f>IF(InputSPP!A227="","",CONCATENATE("MOT",TRIM(InputSPP!A227)))</f>
        <v/>
      </c>
      <c r="B225" s="12" t="str">
        <f>IF(I225="","",IF(B224="","TITLE",IF((LEN(A225)-LEN(SUBSTITUTE(A225,".","")))&lt;(LEN(A226)-LEN(SUBSTITUTE(A226,".",""))),IF(C225=TRUE,"RADIO","TITLE"),IF(H225="MTC1",VLOOKUP(MID(A225,6,4),Instructions!H$202:J$223,3,FALSE),IF(H225="MTC2, MTC3",VLOOKUP(MID(A225,6,4),Instructions!M$202:P$217,3,FALSE),IF(H225="MTC4",VLOOKUP(MID(A225,6,4),Instructions!R$202:U$208,3,FALSE)))))))</f>
        <v/>
      </c>
      <c r="D225" s="12" t="str">
        <f t="shared" si="12"/>
        <v/>
      </c>
      <c r="G225" s="13"/>
      <c r="H225" s="14" t="str">
        <f>IF(LEN(A225)=5,"",IF(InputSPP!A227="","",VLOOKUP(VALUE(MID(A225,4,1)),Instructions!D$202:F$204,3,FALSE)))</f>
        <v/>
      </c>
      <c r="I225" s="14" t="str">
        <f>IF(InputSPP!A227="","",IF(LEN(A225)&lt;6,"",IF(H225="MTC1",VLOOKUP(MID(A225,6,4),Instructions!H$202:I$223,2,FALSE),IF(H225="MTC2, MTC3",VLOOKUP(MID(A225,6,4),Instructions!M$202:P$217,2,FALSE),IF(H225="MTC4",VLOOKUP(MID(A225,6,4),Instructions!R$202:U$208,2,FALSE),"iets anders")))))</f>
        <v/>
      </c>
      <c r="J225" s="15" t="str">
        <f t="shared" ca="1" si="13"/>
        <v/>
      </c>
      <c r="K225" s="13" t="str">
        <f t="shared" ca="1" si="14"/>
        <v/>
      </c>
      <c r="L225" s="16" t="str">
        <f>IF(InputSPP!A227="","",IF(InputSPP!D227="",38626,InputSPP!D227))</f>
        <v/>
      </c>
      <c r="M225" s="16" t="str">
        <f>IF(InputSPP!A227="","",IF(InputSPP!E227="",73050,InputSPP!E227))</f>
        <v/>
      </c>
      <c r="N225" s="13" t="str">
        <f>IF(InputSPP!A227="","",InputSPP!C227)</f>
        <v/>
      </c>
      <c r="O225" s="13" t="str">
        <f>IF(InputSPP!A227="","",InputSPP!B227)</f>
        <v/>
      </c>
    </row>
    <row r="226" spans="1:15" x14ac:dyDescent="0.3">
      <c r="A226" s="11" t="str">
        <f>IF(InputSPP!A228="","",CONCATENATE("MOT",TRIM(InputSPP!A228)))</f>
        <v/>
      </c>
      <c r="B226" s="12" t="str">
        <f>IF(I226="","",IF(B225="","TITLE",IF((LEN(A226)-LEN(SUBSTITUTE(A226,".","")))&lt;(LEN(A227)-LEN(SUBSTITUTE(A227,".",""))),IF(C226=TRUE,"RADIO","TITLE"),IF(H226="MTC1",VLOOKUP(MID(A226,6,4),Instructions!H$202:J$223,3,FALSE),IF(H226="MTC2, MTC3",VLOOKUP(MID(A226,6,4),Instructions!M$202:P$217,3,FALSE),IF(H226="MTC4",VLOOKUP(MID(A226,6,4),Instructions!R$202:U$208,3,FALSE)))))))</f>
        <v/>
      </c>
      <c r="D226" s="12" t="str">
        <f t="shared" si="12"/>
        <v/>
      </c>
      <c r="G226" s="13"/>
      <c r="H226" s="14" t="str">
        <f>IF(LEN(A226)=5,"",IF(InputSPP!A228="","",VLOOKUP(VALUE(MID(A226,4,1)),Instructions!D$202:F$204,3,FALSE)))</f>
        <v/>
      </c>
      <c r="I226" s="14" t="str">
        <f>IF(InputSPP!A228="","",IF(LEN(A226)&lt;6,"",IF(H226="MTC1",VLOOKUP(MID(A226,6,4),Instructions!H$202:I$223,2,FALSE),IF(H226="MTC2, MTC3",VLOOKUP(MID(A226,6,4),Instructions!M$202:P$217,2,FALSE),IF(H226="MTC4",VLOOKUP(MID(A226,6,4),Instructions!R$202:U$208,2,FALSE),"iets anders")))))</f>
        <v/>
      </c>
      <c r="J226" s="15" t="str">
        <f t="shared" ca="1" si="13"/>
        <v/>
      </c>
      <c r="K226" s="13" t="str">
        <f t="shared" ca="1" si="14"/>
        <v/>
      </c>
      <c r="L226" s="16" t="str">
        <f>IF(InputSPP!A228="","",IF(InputSPP!D228="",38626,InputSPP!D228))</f>
        <v/>
      </c>
      <c r="M226" s="16" t="str">
        <f>IF(InputSPP!A228="","",IF(InputSPP!E228="",73050,InputSPP!E228))</f>
        <v/>
      </c>
      <c r="N226" s="13" t="str">
        <f>IF(InputSPP!A228="","",InputSPP!C228)</f>
        <v/>
      </c>
      <c r="O226" s="13" t="str">
        <f>IF(InputSPP!A228="","",InputSPP!B228)</f>
        <v/>
      </c>
    </row>
    <row r="227" spans="1:15" x14ac:dyDescent="0.3">
      <c r="A227" s="11" t="str">
        <f>IF(InputSPP!A229="","",CONCATENATE("MOT",TRIM(InputSPP!A229)))</f>
        <v/>
      </c>
      <c r="B227" s="12" t="str">
        <f>IF(I227="","",IF(B226="","TITLE",IF((LEN(A227)-LEN(SUBSTITUTE(A227,".","")))&lt;(LEN(A228)-LEN(SUBSTITUTE(A228,".",""))),IF(C227=TRUE,"RADIO","TITLE"),IF(H227="MTC1",VLOOKUP(MID(A227,6,4),Instructions!H$202:J$223,3,FALSE),IF(H227="MTC2, MTC3",VLOOKUP(MID(A227,6,4),Instructions!M$202:P$217,3,FALSE),IF(H227="MTC4",VLOOKUP(MID(A227,6,4),Instructions!R$202:U$208,3,FALSE)))))))</f>
        <v/>
      </c>
      <c r="D227" s="12" t="str">
        <f t="shared" si="12"/>
        <v/>
      </c>
      <c r="G227" s="13"/>
      <c r="H227" s="14" t="str">
        <f>IF(LEN(A227)=5,"",IF(InputSPP!A229="","",VLOOKUP(VALUE(MID(A227,4,1)),Instructions!D$202:F$204,3,FALSE)))</f>
        <v/>
      </c>
      <c r="I227" s="14" t="str">
        <f>IF(InputSPP!A229="","",IF(LEN(A227)&lt;6,"",IF(H227="MTC1",VLOOKUP(MID(A227,6,4),Instructions!H$202:I$223,2,FALSE),IF(H227="MTC2, MTC3",VLOOKUP(MID(A227,6,4),Instructions!M$202:P$217,2,FALSE),IF(H227="MTC4",VLOOKUP(MID(A227,6,4),Instructions!R$202:U$208,2,FALSE),"iets anders")))))</f>
        <v/>
      </c>
      <c r="J227" s="15" t="str">
        <f t="shared" ca="1" si="13"/>
        <v/>
      </c>
      <c r="K227" s="13" t="str">
        <f t="shared" ca="1" si="14"/>
        <v/>
      </c>
      <c r="L227" s="16" t="str">
        <f>IF(InputSPP!A229="","",IF(InputSPP!D229="",38626,InputSPP!D229))</f>
        <v/>
      </c>
      <c r="M227" s="16" t="str">
        <f>IF(InputSPP!A229="","",IF(InputSPP!E229="",73050,InputSPP!E229))</f>
        <v/>
      </c>
      <c r="N227" s="13" t="str">
        <f>IF(InputSPP!A229="","",InputSPP!C229)</f>
        <v/>
      </c>
      <c r="O227" s="13" t="str">
        <f>IF(InputSPP!A229="","",InputSPP!B229)</f>
        <v/>
      </c>
    </row>
    <row r="228" spans="1:15" x14ac:dyDescent="0.3">
      <c r="A228" s="11" t="str">
        <f>IF(InputSPP!A230="","",CONCATENATE("MOT",TRIM(InputSPP!A230)))</f>
        <v/>
      </c>
      <c r="B228" s="12" t="str">
        <f>IF(I228="","",IF(B227="","TITLE",IF((LEN(A228)-LEN(SUBSTITUTE(A228,".","")))&lt;(LEN(A229)-LEN(SUBSTITUTE(A229,".",""))),IF(C228=TRUE,"RADIO","TITLE"),IF(H228="MTC1",VLOOKUP(MID(A228,6,4),Instructions!H$202:J$223,3,FALSE),IF(H228="MTC2, MTC3",VLOOKUP(MID(A228,6,4),Instructions!M$202:P$217,3,FALSE),IF(H228="MTC4",VLOOKUP(MID(A228,6,4),Instructions!R$202:U$208,3,FALSE)))))))</f>
        <v/>
      </c>
      <c r="D228" s="12" t="str">
        <f t="shared" si="12"/>
        <v/>
      </c>
      <c r="G228" s="13"/>
      <c r="H228" s="14" t="str">
        <f>IF(LEN(A228)=5,"",IF(InputSPP!A230="","",VLOOKUP(VALUE(MID(A228,4,1)),Instructions!D$202:F$204,3,FALSE)))</f>
        <v/>
      </c>
      <c r="I228" s="14" t="str">
        <f>IF(InputSPP!A230="","",IF(LEN(A228)&lt;6,"",IF(H228="MTC1",VLOOKUP(MID(A228,6,4),Instructions!H$202:I$223,2,FALSE),IF(H228="MTC2, MTC3",VLOOKUP(MID(A228,6,4),Instructions!M$202:P$217,2,FALSE),IF(H228="MTC4",VLOOKUP(MID(A228,6,4),Instructions!R$202:U$208,2,FALSE),"iets anders")))))</f>
        <v/>
      </c>
      <c r="J228" s="15" t="str">
        <f t="shared" ca="1" si="13"/>
        <v/>
      </c>
      <c r="K228" s="13" t="str">
        <f t="shared" ca="1" si="14"/>
        <v/>
      </c>
      <c r="L228" s="16" t="str">
        <f>IF(InputSPP!A230="","",IF(InputSPP!D230="",38626,InputSPP!D230))</f>
        <v/>
      </c>
      <c r="M228" s="16" t="str">
        <f>IF(InputSPP!A230="","",IF(InputSPP!E230="",73050,InputSPP!E230))</f>
        <v/>
      </c>
      <c r="N228" s="13" t="str">
        <f>IF(InputSPP!A230="","",InputSPP!C230)</f>
        <v/>
      </c>
      <c r="O228" s="13" t="str">
        <f>IF(InputSPP!A230="","",InputSPP!B230)</f>
        <v/>
      </c>
    </row>
    <row r="229" spans="1:15" x14ac:dyDescent="0.3">
      <c r="A229" s="11" t="str">
        <f>IF(InputSPP!A231="","",CONCATENATE("MOT",TRIM(InputSPP!A231)))</f>
        <v/>
      </c>
      <c r="B229" s="12" t="str">
        <f>IF(I229="","",IF(B228="","TITLE",IF((LEN(A229)-LEN(SUBSTITUTE(A229,".","")))&lt;(LEN(A230)-LEN(SUBSTITUTE(A230,".",""))),IF(C229=TRUE,"RADIO","TITLE"),IF(H229="MTC1",VLOOKUP(MID(A229,6,4),Instructions!H$202:J$223,3,FALSE),IF(H229="MTC2, MTC3",VLOOKUP(MID(A229,6,4),Instructions!M$202:P$217,3,FALSE),IF(H229="MTC4",VLOOKUP(MID(A229,6,4),Instructions!R$202:U$208,3,FALSE)))))))</f>
        <v/>
      </c>
      <c r="D229" s="12" t="str">
        <f t="shared" si="12"/>
        <v/>
      </c>
      <c r="G229" s="13"/>
      <c r="H229" s="14" t="str">
        <f>IF(LEN(A229)=5,"",IF(InputSPP!A231="","",VLOOKUP(VALUE(MID(A229,4,1)),Instructions!D$202:F$204,3,FALSE)))</f>
        <v/>
      </c>
      <c r="I229" s="14" t="str">
        <f>IF(InputSPP!A231="","",IF(LEN(A229)&lt;6,"",IF(H229="MTC1",VLOOKUP(MID(A229,6,4),Instructions!H$202:I$223,2,FALSE),IF(H229="MTC2, MTC3",VLOOKUP(MID(A229,6,4),Instructions!M$202:P$217,2,FALSE),IF(H229="MTC4",VLOOKUP(MID(A229,6,4),Instructions!R$202:U$208,2,FALSE),"iets anders")))))</f>
        <v/>
      </c>
      <c r="J229" s="15" t="str">
        <f t="shared" ca="1" si="13"/>
        <v/>
      </c>
      <c r="K229" s="13" t="str">
        <f t="shared" ca="1" si="14"/>
        <v/>
      </c>
      <c r="L229" s="16" t="str">
        <f>IF(InputSPP!A231="","",IF(InputSPP!D231="",38626,InputSPP!D231))</f>
        <v/>
      </c>
      <c r="M229" s="16" t="str">
        <f>IF(InputSPP!A231="","",IF(InputSPP!E231="",73050,InputSPP!E231))</f>
        <v/>
      </c>
      <c r="N229" s="13" t="str">
        <f>IF(InputSPP!A231="","",InputSPP!C231)</f>
        <v/>
      </c>
      <c r="O229" s="13" t="str">
        <f>IF(InputSPP!A231="","",InputSPP!B231)</f>
        <v/>
      </c>
    </row>
    <row r="230" spans="1:15" x14ac:dyDescent="0.3">
      <c r="A230" s="11" t="str">
        <f>IF(InputSPP!A232="","",CONCATENATE("MOT",TRIM(InputSPP!A232)))</f>
        <v/>
      </c>
      <c r="B230" s="12" t="str">
        <f>IF(I230="","",IF(B229="","TITLE",IF((LEN(A230)-LEN(SUBSTITUTE(A230,".","")))&lt;(LEN(A231)-LEN(SUBSTITUTE(A231,".",""))),IF(C230=TRUE,"RADIO","TITLE"),IF(H230="MTC1",VLOOKUP(MID(A230,6,4),Instructions!H$202:J$223,3,FALSE),IF(H230="MTC2, MTC3",VLOOKUP(MID(A230,6,4),Instructions!M$202:P$217,3,FALSE),IF(H230="MTC4",VLOOKUP(MID(A230,6,4),Instructions!R$202:U$208,3,FALSE)))))))</f>
        <v/>
      </c>
      <c r="D230" s="12" t="str">
        <f t="shared" si="12"/>
        <v/>
      </c>
      <c r="G230" s="13"/>
      <c r="H230" s="14" t="str">
        <f>IF(LEN(A230)=5,"",IF(InputSPP!A232="","",VLOOKUP(VALUE(MID(A230,4,1)),Instructions!D$202:F$204,3,FALSE)))</f>
        <v/>
      </c>
      <c r="I230" s="14" t="str">
        <f>IF(InputSPP!A232="","",IF(LEN(A230)&lt;6,"",IF(H230="MTC1",VLOOKUP(MID(A230,6,4),Instructions!H$202:I$223,2,FALSE),IF(H230="MTC2, MTC3",VLOOKUP(MID(A230,6,4),Instructions!M$202:P$217,2,FALSE),IF(H230="MTC4",VLOOKUP(MID(A230,6,4),Instructions!R$202:U$208,2,FALSE),"iets anders")))))</f>
        <v/>
      </c>
      <c r="J230" s="15" t="str">
        <f t="shared" ca="1" si="13"/>
        <v/>
      </c>
      <c r="K230" s="13" t="str">
        <f t="shared" ca="1" si="14"/>
        <v/>
      </c>
      <c r="L230" s="16" t="str">
        <f>IF(InputSPP!A232="","",IF(InputSPP!D232="",38626,InputSPP!D232))</f>
        <v/>
      </c>
      <c r="M230" s="16" t="str">
        <f>IF(InputSPP!A232="","",IF(InputSPP!E232="",73050,InputSPP!E232))</f>
        <v/>
      </c>
      <c r="N230" s="13" t="str">
        <f>IF(InputSPP!A232="","",InputSPP!C232)</f>
        <v/>
      </c>
      <c r="O230" s="13" t="str">
        <f>IF(InputSPP!A232="","",InputSPP!B232)</f>
        <v/>
      </c>
    </row>
    <row r="231" spans="1:15" x14ac:dyDescent="0.3">
      <c r="A231" s="11" t="str">
        <f>IF(InputSPP!A233="","",CONCATENATE("MOT",TRIM(InputSPP!A233)))</f>
        <v/>
      </c>
      <c r="B231" s="12" t="str">
        <f>IF(I231="","",IF(B230="","TITLE",IF((LEN(A231)-LEN(SUBSTITUTE(A231,".","")))&lt;(LEN(A232)-LEN(SUBSTITUTE(A232,".",""))),IF(C231=TRUE,"RADIO","TITLE"),IF(H231="MTC1",VLOOKUP(MID(A231,6,4),Instructions!H$202:J$223,3,FALSE),IF(H231="MTC2, MTC3",VLOOKUP(MID(A231,6,4),Instructions!M$202:P$217,3,FALSE),IF(H231="MTC4",VLOOKUP(MID(A231,6,4),Instructions!R$202:U$208,3,FALSE)))))))</f>
        <v/>
      </c>
      <c r="D231" s="12" t="str">
        <f t="shared" si="12"/>
        <v/>
      </c>
      <c r="G231" s="13"/>
      <c r="H231" s="14" t="str">
        <f>IF(LEN(A231)=5,"",IF(InputSPP!A233="","",VLOOKUP(VALUE(MID(A231,4,1)),Instructions!D$202:F$204,3,FALSE)))</f>
        <v/>
      </c>
      <c r="I231" s="14" t="str">
        <f>IF(InputSPP!A233="","",IF(LEN(A231)&lt;6,"",IF(H231="MTC1",VLOOKUP(MID(A231,6,4),Instructions!H$202:I$223,2,FALSE),IF(H231="MTC2, MTC3",VLOOKUP(MID(A231,6,4),Instructions!M$202:P$217,2,FALSE),IF(H231="MTC4",VLOOKUP(MID(A231,6,4),Instructions!R$202:U$208,2,FALSE),"iets anders")))))</f>
        <v/>
      </c>
      <c r="J231" s="15" t="str">
        <f t="shared" ca="1" si="13"/>
        <v/>
      </c>
      <c r="K231" s="13" t="str">
        <f t="shared" ca="1" si="14"/>
        <v/>
      </c>
      <c r="L231" s="16" t="str">
        <f>IF(InputSPP!A233="","",IF(InputSPP!D233="",38626,InputSPP!D233))</f>
        <v/>
      </c>
      <c r="M231" s="16" t="str">
        <f>IF(InputSPP!A233="","",IF(InputSPP!E233="",73050,InputSPP!E233))</f>
        <v/>
      </c>
      <c r="N231" s="13" t="str">
        <f>IF(InputSPP!A233="","",InputSPP!C233)</f>
        <v/>
      </c>
      <c r="O231" s="13" t="str">
        <f>IF(InputSPP!A233="","",InputSPP!B233)</f>
        <v/>
      </c>
    </row>
    <row r="232" spans="1:15" x14ac:dyDescent="0.3">
      <c r="A232" s="11" t="str">
        <f>IF(InputSPP!A234="","",CONCATENATE("MOT",TRIM(InputSPP!A234)))</f>
        <v/>
      </c>
      <c r="B232" s="12" t="str">
        <f>IF(I232="","",IF(B231="","TITLE",IF((LEN(A232)-LEN(SUBSTITUTE(A232,".","")))&lt;(LEN(A233)-LEN(SUBSTITUTE(A233,".",""))),IF(C232=TRUE,"RADIO","TITLE"),IF(H232="MTC1",VLOOKUP(MID(A232,6,4),Instructions!H$202:J$223,3,FALSE),IF(H232="MTC2, MTC3",VLOOKUP(MID(A232,6,4),Instructions!M$202:P$217,3,FALSE),IF(H232="MTC4",VLOOKUP(MID(A232,6,4),Instructions!R$202:U$208,3,FALSE)))))))</f>
        <v/>
      </c>
      <c r="D232" s="12" t="str">
        <f t="shared" si="12"/>
        <v/>
      </c>
      <c r="G232" s="13"/>
      <c r="H232" s="14" t="str">
        <f>IF(LEN(A232)=5,"",IF(InputSPP!A234="","",VLOOKUP(VALUE(MID(A232,4,1)),Instructions!D$202:F$204,3,FALSE)))</f>
        <v/>
      </c>
      <c r="I232" s="14" t="str">
        <f>IF(InputSPP!A234="","",IF(LEN(A232)&lt;6,"",IF(H232="MTC1",VLOOKUP(MID(A232,6,4),Instructions!H$202:I$223,2,FALSE),IF(H232="MTC2, MTC3",VLOOKUP(MID(A232,6,4),Instructions!M$202:P$217,2,FALSE),IF(H232="MTC4",VLOOKUP(MID(A232,6,4),Instructions!R$202:U$208,2,FALSE),"iets anders")))))</f>
        <v/>
      </c>
      <c r="J232" s="15" t="str">
        <f t="shared" ca="1" si="13"/>
        <v/>
      </c>
      <c r="K232" s="13" t="str">
        <f t="shared" ca="1" si="14"/>
        <v/>
      </c>
      <c r="L232" s="16" t="str">
        <f>IF(InputSPP!A234="","",IF(InputSPP!D234="",38626,InputSPP!D234))</f>
        <v/>
      </c>
      <c r="M232" s="16" t="str">
        <f>IF(InputSPP!A234="","",IF(InputSPP!E234="",73050,InputSPP!E234))</f>
        <v/>
      </c>
      <c r="N232" s="13" t="str">
        <f>IF(InputSPP!A234="","",InputSPP!C234)</f>
        <v/>
      </c>
      <c r="O232" s="13" t="str">
        <f>IF(InputSPP!A234="","",InputSPP!B234)</f>
        <v/>
      </c>
    </row>
    <row r="233" spans="1:15" x14ac:dyDescent="0.3">
      <c r="A233" s="11" t="str">
        <f>IF(InputSPP!A235="","",CONCATENATE("MOT",TRIM(InputSPP!A235)))</f>
        <v/>
      </c>
      <c r="B233" s="12" t="str">
        <f>IF(I233="","",IF(B232="","TITLE",IF((LEN(A233)-LEN(SUBSTITUTE(A233,".","")))&lt;(LEN(A234)-LEN(SUBSTITUTE(A234,".",""))),IF(C233=TRUE,"RADIO","TITLE"),IF(H233="MTC1",VLOOKUP(MID(A233,6,4),Instructions!H$202:J$223,3,FALSE),IF(H233="MTC2, MTC3",VLOOKUP(MID(A233,6,4),Instructions!M$202:P$217,3,FALSE),IF(H233="MTC4",VLOOKUP(MID(A233,6,4),Instructions!R$202:U$208,3,FALSE)))))))</f>
        <v/>
      </c>
      <c r="D233" s="12" t="str">
        <f t="shared" si="12"/>
        <v/>
      </c>
      <c r="G233" s="13"/>
      <c r="H233" s="14" t="str">
        <f>IF(LEN(A233)=5,"",IF(InputSPP!A235="","",VLOOKUP(VALUE(MID(A233,4,1)),Instructions!D$202:F$204,3,FALSE)))</f>
        <v/>
      </c>
      <c r="I233" s="14" t="str">
        <f>IF(InputSPP!A235="","",IF(LEN(A233)&lt;6,"",IF(H233="MTC1",VLOOKUP(MID(A233,6,4),Instructions!H$202:I$223,2,FALSE),IF(H233="MTC2, MTC3",VLOOKUP(MID(A233,6,4),Instructions!M$202:P$217,2,FALSE),IF(H233="MTC4",VLOOKUP(MID(A233,6,4),Instructions!R$202:U$208,2,FALSE),"iets anders")))))</f>
        <v/>
      </c>
      <c r="J233" s="15" t="str">
        <f t="shared" ca="1" si="13"/>
        <v/>
      </c>
      <c r="K233" s="13" t="str">
        <f t="shared" ca="1" si="14"/>
        <v/>
      </c>
      <c r="L233" s="16" t="str">
        <f>IF(InputSPP!A235="","",IF(InputSPP!D235="",38626,InputSPP!D235))</f>
        <v/>
      </c>
      <c r="M233" s="16" t="str">
        <f>IF(InputSPP!A235="","",IF(InputSPP!E235="",73050,InputSPP!E235))</f>
        <v/>
      </c>
      <c r="N233" s="13" t="str">
        <f>IF(InputSPP!A235="","",InputSPP!C235)</f>
        <v/>
      </c>
      <c r="O233" s="13" t="str">
        <f>IF(InputSPP!A235="","",InputSPP!B235)</f>
        <v/>
      </c>
    </row>
    <row r="234" spans="1:15" x14ac:dyDescent="0.3">
      <c r="A234" s="11" t="str">
        <f>IF(InputSPP!A236="","",CONCATENATE("MOT",TRIM(InputSPP!A236)))</f>
        <v/>
      </c>
      <c r="B234" s="12" t="str">
        <f>IF(I234="","",IF(B233="","TITLE",IF((LEN(A234)-LEN(SUBSTITUTE(A234,".","")))&lt;(LEN(A235)-LEN(SUBSTITUTE(A235,".",""))),IF(C234=TRUE,"RADIO","TITLE"),IF(H234="MTC1",VLOOKUP(MID(A234,6,4),Instructions!H$202:J$223,3,FALSE),IF(H234="MTC2, MTC3",VLOOKUP(MID(A234,6,4),Instructions!M$202:P$217,3,FALSE),IF(H234="MTC4",VLOOKUP(MID(A234,6,4),Instructions!R$202:U$208,3,FALSE)))))))</f>
        <v/>
      </c>
      <c r="D234" s="12" t="str">
        <f t="shared" si="12"/>
        <v/>
      </c>
      <c r="G234" s="13"/>
      <c r="H234" s="14" t="str">
        <f>IF(LEN(A234)=5,"",IF(InputSPP!A236="","",VLOOKUP(VALUE(MID(A234,4,1)),Instructions!D$202:F$204,3,FALSE)))</f>
        <v/>
      </c>
      <c r="I234" s="14" t="str">
        <f>IF(InputSPP!A236="","",IF(LEN(A234)&lt;6,"",IF(H234="MTC1",VLOOKUP(MID(A234,6,4),Instructions!H$202:I$223,2,FALSE),IF(H234="MTC2, MTC3",VLOOKUP(MID(A234,6,4),Instructions!M$202:P$217,2,FALSE),IF(H234="MTC4",VLOOKUP(MID(A234,6,4),Instructions!R$202:U$208,2,FALSE),"iets anders")))))</f>
        <v/>
      </c>
      <c r="J234" s="15" t="str">
        <f t="shared" ca="1" si="13"/>
        <v/>
      </c>
      <c r="K234" s="13" t="str">
        <f t="shared" ca="1" si="14"/>
        <v/>
      </c>
      <c r="L234" s="16" t="str">
        <f>IF(InputSPP!A236="","",IF(InputSPP!D236="",38626,InputSPP!D236))</f>
        <v/>
      </c>
      <c r="M234" s="16" t="str">
        <f>IF(InputSPP!A236="","",IF(InputSPP!E236="",73050,InputSPP!E236))</f>
        <v/>
      </c>
      <c r="N234" s="13" t="str">
        <f>IF(InputSPP!A236="","",InputSPP!C236)</f>
        <v/>
      </c>
      <c r="O234" s="13" t="str">
        <f>IF(InputSPP!A236="","",InputSPP!B236)</f>
        <v/>
      </c>
    </row>
    <row r="235" spans="1:15" x14ac:dyDescent="0.3">
      <c r="A235" s="11" t="str">
        <f>IF(InputSPP!A237="","",CONCATENATE("MOT",TRIM(InputSPP!A237)))</f>
        <v/>
      </c>
      <c r="B235" s="12" t="str">
        <f>IF(I235="","",IF(B234="","TITLE",IF((LEN(A235)-LEN(SUBSTITUTE(A235,".","")))&lt;(LEN(A236)-LEN(SUBSTITUTE(A236,".",""))),IF(C235=TRUE,"RADIO","TITLE"),IF(H235="MTC1",VLOOKUP(MID(A235,6,4),Instructions!H$202:J$223,3,FALSE),IF(H235="MTC2, MTC3",VLOOKUP(MID(A235,6,4),Instructions!M$202:P$217,3,FALSE),IF(H235="MTC4",VLOOKUP(MID(A235,6,4),Instructions!R$202:U$208,3,FALSE)))))))</f>
        <v/>
      </c>
      <c r="D235" s="12" t="str">
        <f t="shared" si="12"/>
        <v/>
      </c>
      <c r="G235" s="13"/>
      <c r="H235" s="14" t="str">
        <f>IF(LEN(A235)=5,"",IF(InputSPP!A237="","",VLOOKUP(VALUE(MID(A235,4,1)),Instructions!D$202:F$204,3,FALSE)))</f>
        <v/>
      </c>
      <c r="I235" s="14" t="str">
        <f>IF(InputSPP!A237="","",IF(LEN(A235)&lt;6,"",IF(H235="MTC1",VLOOKUP(MID(A235,6,4),Instructions!H$202:I$223,2,FALSE),IF(H235="MTC2, MTC3",VLOOKUP(MID(A235,6,4),Instructions!M$202:P$217,2,FALSE),IF(H235="MTC4",VLOOKUP(MID(A235,6,4),Instructions!R$202:U$208,2,FALSE),"iets anders")))))</f>
        <v/>
      </c>
      <c r="J235" s="15" t="str">
        <f t="shared" ca="1" si="13"/>
        <v/>
      </c>
      <c r="K235" s="13" t="str">
        <f t="shared" ca="1" si="14"/>
        <v/>
      </c>
      <c r="L235" s="16" t="str">
        <f>IF(InputSPP!A237="","",IF(InputSPP!D237="",38626,InputSPP!D237))</f>
        <v/>
      </c>
      <c r="M235" s="16" t="str">
        <f>IF(InputSPP!A237="","",IF(InputSPP!E237="",73050,InputSPP!E237))</f>
        <v/>
      </c>
      <c r="N235" s="13" t="str">
        <f>IF(InputSPP!A237="","",InputSPP!C237)</f>
        <v/>
      </c>
      <c r="O235" s="13" t="str">
        <f>IF(InputSPP!A237="","",InputSPP!B237)</f>
        <v/>
      </c>
    </row>
    <row r="236" spans="1:15" x14ac:dyDescent="0.3">
      <c r="A236" s="11" t="str">
        <f>IF(InputSPP!A238="","",CONCATENATE("MOT",TRIM(InputSPP!A238)))</f>
        <v/>
      </c>
      <c r="B236" s="12" t="str">
        <f>IF(I236="","",IF(B235="","TITLE",IF((LEN(A236)-LEN(SUBSTITUTE(A236,".","")))&lt;(LEN(A237)-LEN(SUBSTITUTE(A237,".",""))),IF(C236=TRUE,"RADIO","TITLE"),IF(H236="MTC1",VLOOKUP(MID(A236,6,4),Instructions!H$202:J$223,3,FALSE),IF(H236="MTC2, MTC3",VLOOKUP(MID(A236,6,4),Instructions!M$202:P$217,3,FALSE),IF(H236="MTC4",VLOOKUP(MID(A236,6,4),Instructions!R$202:U$208,3,FALSE)))))))</f>
        <v/>
      </c>
      <c r="D236" s="12" t="str">
        <f t="shared" si="12"/>
        <v/>
      </c>
      <c r="G236" s="13"/>
      <c r="H236" s="14" t="str">
        <f>IF(LEN(A236)=5,"",IF(InputSPP!A238="","",VLOOKUP(VALUE(MID(A236,4,1)),Instructions!D$202:F$204,3,FALSE)))</f>
        <v/>
      </c>
      <c r="I236" s="14" t="str">
        <f>IF(InputSPP!A238="","",IF(LEN(A236)&lt;6,"",IF(H236="MTC1",VLOOKUP(MID(A236,6,4),Instructions!H$202:I$223,2,FALSE),IF(H236="MTC2, MTC3",VLOOKUP(MID(A236,6,4),Instructions!M$202:P$217,2,FALSE),IF(H236="MTC4",VLOOKUP(MID(A236,6,4),Instructions!R$202:U$208,2,FALSE),"iets anders")))))</f>
        <v/>
      </c>
      <c r="J236" s="15" t="str">
        <f t="shared" ca="1" si="13"/>
        <v/>
      </c>
      <c r="K236" s="13" t="str">
        <f t="shared" ca="1" si="14"/>
        <v/>
      </c>
      <c r="L236" s="16" t="str">
        <f>IF(InputSPP!A238="","",IF(InputSPP!D238="",38626,InputSPP!D238))</f>
        <v/>
      </c>
      <c r="M236" s="16" t="str">
        <f>IF(InputSPP!A238="","",IF(InputSPP!E238="",73050,InputSPP!E238))</f>
        <v/>
      </c>
      <c r="N236" s="13" t="str">
        <f>IF(InputSPP!A238="","",InputSPP!C238)</f>
        <v/>
      </c>
      <c r="O236" s="13" t="str">
        <f>IF(InputSPP!A238="","",InputSPP!B238)</f>
        <v/>
      </c>
    </row>
    <row r="237" spans="1:15" x14ac:dyDescent="0.3">
      <c r="A237" s="11" t="str">
        <f>IF(InputSPP!A239="","",CONCATENATE("MOT",TRIM(InputSPP!A239)))</f>
        <v/>
      </c>
      <c r="B237" s="12" t="str">
        <f>IF(I237="","",IF(B236="","TITLE",IF((LEN(A237)-LEN(SUBSTITUTE(A237,".","")))&lt;(LEN(A238)-LEN(SUBSTITUTE(A238,".",""))),IF(C237=TRUE,"RADIO","TITLE"),IF(H237="MTC1",VLOOKUP(MID(A237,6,4),Instructions!H$202:J$223,3,FALSE),IF(H237="MTC2, MTC3",VLOOKUP(MID(A237,6,4),Instructions!M$202:P$217,3,FALSE),IF(H237="MTC4",VLOOKUP(MID(A237,6,4),Instructions!R$202:U$208,3,FALSE)))))))</f>
        <v/>
      </c>
      <c r="D237" s="12" t="str">
        <f t="shared" si="12"/>
        <v/>
      </c>
      <c r="G237" s="13"/>
      <c r="H237" s="14" t="str">
        <f>IF(LEN(A237)=5,"",IF(InputSPP!A239="","",VLOOKUP(VALUE(MID(A237,4,1)),Instructions!D$202:F$204,3,FALSE)))</f>
        <v/>
      </c>
      <c r="I237" s="14" t="str">
        <f>IF(InputSPP!A239="","",IF(LEN(A237)&lt;6,"",IF(H237="MTC1",VLOOKUP(MID(A237,6,4),Instructions!H$202:I$223,2,FALSE),IF(H237="MTC2, MTC3",VLOOKUP(MID(A237,6,4),Instructions!M$202:P$217,2,FALSE),IF(H237="MTC4",VLOOKUP(MID(A237,6,4),Instructions!R$202:U$208,2,FALSE),"iets anders")))))</f>
        <v/>
      </c>
      <c r="J237" s="15" t="str">
        <f t="shared" ca="1" si="13"/>
        <v/>
      </c>
      <c r="K237" s="13" t="str">
        <f t="shared" ca="1" si="14"/>
        <v/>
      </c>
      <c r="L237" s="16" t="str">
        <f>IF(InputSPP!A239="","",IF(InputSPP!D239="",38626,InputSPP!D239))</f>
        <v/>
      </c>
      <c r="M237" s="16" t="str">
        <f>IF(InputSPP!A239="","",IF(InputSPP!E239="",73050,InputSPP!E239))</f>
        <v/>
      </c>
      <c r="N237" s="13" t="str">
        <f>IF(InputSPP!A239="","",InputSPP!C239)</f>
        <v/>
      </c>
      <c r="O237" s="13" t="str">
        <f>IF(InputSPP!A239="","",InputSPP!B239)</f>
        <v/>
      </c>
    </row>
    <row r="238" spans="1:15" x14ac:dyDescent="0.3">
      <c r="A238" s="11" t="str">
        <f>IF(InputSPP!A240="","",CONCATENATE("MOT",TRIM(InputSPP!A240)))</f>
        <v/>
      </c>
      <c r="B238" s="12" t="str">
        <f>IF(I238="","",IF(B237="","TITLE",IF((LEN(A238)-LEN(SUBSTITUTE(A238,".","")))&lt;(LEN(A239)-LEN(SUBSTITUTE(A239,".",""))),IF(C238=TRUE,"RADIO","TITLE"),IF(H238="MTC1",VLOOKUP(MID(A238,6,4),Instructions!H$202:J$223,3,FALSE),IF(H238="MTC2, MTC3",VLOOKUP(MID(A238,6,4),Instructions!M$202:P$217,3,FALSE),IF(H238="MTC4",VLOOKUP(MID(A238,6,4),Instructions!R$202:U$208,3,FALSE)))))))</f>
        <v/>
      </c>
      <c r="D238" s="12" t="str">
        <f t="shared" si="12"/>
        <v/>
      </c>
      <c r="G238" s="13"/>
      <c r="H238" s="14" t="str">
        <f>IF(LEN(A238)=5,"",IF(InputSPP!A240="","",VLOOKUP(VALUE(MID(A238,4,1)),Instructions!D$202:F$204,3,FALSE)))</f>
        <v/>
      </c>
      <c r="I238" s="14" t="str">
        <f>IF(InputSPP!A240="","",IF(LEN(A238)&lt;6,"",IF(H238="MTC1",VLOOKUP(MID(A238,6,4),Instructions!H$202:I$223,2,FALSE),IF(H238="MTC2, MTC3",VLOOKUP(MID(A238,6,4),Instructions!M$202:P$217,2,FALSE),IF(H238="MTC4",VLOOKUP(MID(A238,6,4),Instructions!R$202:U$208,2,FALSE),"iets anders")))))</f>
        <v/>
      </c>
      <c r="J238" s="15" t="str">
        <f t="shared" ca="1" si="13"/>
        <v/>
      </c>
      <c r="K238" s="13" t="str">
        <f t="shared" ca="1" si="14"/>
        <v/>
      </c>
      <c r="L238" s="16" t="str">
        <f>IF(InputSPP!A240="","",IF(InputSPP!D240="",38626,InputSPP!D240))</f>
        <v/>
      </c>
      <c r="M238" s="16" t="str">
        <f>IF(InputSPP!A240="","",IF(InputSPP!E240="",73050,InputSPP!E240))</f>
        <v/>
      </c>
      <c r="N238" s="13" t="str">
        <f>IF(InputSPP!A240="","",InputSPP!C240)</f>
        <v/>
      </c>
      <c r="O238" s="13" t="str">
        <f>IF(InputSPP!A240="","",InputSPP!B240)</f>
        <v/>
      </c>
    </row>
    <row r="239" spans="1:15" x14ac:dyDescent="0.3">
      <c r="A239" s="11" t="str">
        <f>IF(InputSPP!A241="","",CONCATENATE("MOT",TRIM(InputSPP!A241)))</f>
        <v/>
      </c>
      <c r="B239" s="12" t="str">
        <f>IF(I239="","",IF(B238="","TITLE",IF((LEN(A239)-LEN(SUBSTITUTE(A239,".","")))&lt;(LEN(A240)-LEN(SUBSTITUTE(A240,".",""))),IF(C239=TRUE,"RADIO","TITLE"),IF(H239="MTC1",VLOOKUP(MID(A239,6,4),Instructions!H$202:J$223,3,FALSE),IF(H239="MTC2, MTC3",VLOOKUP(MID(A239,6,4),Instructions!M$202:P$217,3,FALSE),IF(H239="MTC4",VLOOKUP(MID(A239,6,4),Instructions!R$202:U$208,3,FALSE)))))))</f>
        <v/>
      </c>
      <c r="D239" s="12" t="str">
        <f t="shared" si="12"/>
        <v/>
      </c>
      <c r="G239" s="13"/>
      <c r="H239" s="14" t="str">
        <f>IF(LEN(A239)=5,"",IF(InputSPP!A241="","",VLOOKUP(VALUE(MID(A239,4,1)),Instructions!D$202:F$204,3,FALSE)))</f>
        <v/>
      </c>
      <c r="I239" s="14" t="str">
        <f>IF(InputSPP!A241="","",IF(LEN(A239)&lt;6,"",IF(H239="MTC1",VLOOKUP(MID(A239,6,4),Instructions!H$202:I$223,2,FALSE),IF(H239="MTC2, MTC3",VLOOKUP(MID(A239,6,4),Instructions!M$202:P$217,2,FALSE),IF(H239="MTC4",VLOOKUP(MID(A239,6,4),Instructions!R$202:U$208,2,FALSE),"iets anders")))))</f>
        <v/>
      </c>
      <c r="J239" s="15" t="str">
        <f t="shared" ca="1" si="13"/>
        <v/>
      </c>
      <c r="K239" s="13" t="str">
        <f t="shared" ca="1" si="14"/>
        <v/>
      </c>
      <c r="L239" s="16" t="str">
        <f>IF(InputSPP!A241="","",IF(InputSPP!D241="",38626,InputSPP!D241))</f>
        <v/>
      </c>
      <c r="M239" s="16" t="str">
        <f>IF(InputSPP!A241="","",IF(InputSPP!E241="",73050,InputSPP!E241))</f>
        <v/>
      </c>
      <c r="N239" s="13" t="str">
        <f>IF(InputSPP!A241="","",InputSPP!C241)</f>
        <v/>
      </c>
      <c r="O239" s="13" t="str">
        <f>IF(InputSPP!A241="","",InputSPP!B241)</f>
        <v/>
      </c>
    </row>
    <row r="240" spans="1:15" x14ac:dyDescent="0.3">
      <c r="A240" s="11" t="str">
        <f>IF(InputSPP!A242="","",CONCATENATE("MOT",TRIM(InputSPP!A242)))</f>
        <v/>
      </c>
      <c r="B240" s="12" t="str">
        <f>IF(I240="","",IF(B239="","TITLE",IF((LEN(A240)-LEN(SUBSTITUTE(A240,".","")))&lt;(LEN(A241)-LEN(SUBSTITUTE(A241,".",""))),IF(C240=TRUE,"RADIO","TITLE"),IF(H240="MTC1",VLOOKUP(MID(A240,6,4),Instructions!H$202:J$223,3,FALSE),IF(H240="MTC2, MTC3",VLOOKUP(MID(A240,6,4),Instructions!M$202:P$217,3,FALSE),IF(H240="MTC4",VLOOKUP(MID(A240,6,4),Instructions!R$202:U$208,3,FALSE)))))))</f>
        <v/>
      </c>
      <c r="D240" s="12" t="str">
        <f t="shared" si="12"/>
        <v/>
      </c>
      <c r="G240" s="13"/>
      <c r="H240" s="14" t="str">
        <f>IF(LEN(A240)=5,"",IF(InputSPP!A242="","",VLOOKUP(VALUE(MID(A240,4,1)),Instructions!D$202:F$204,3,FALSE)))</f>
        <v/>
      </c>
      <c r="I240" s="14" t="str">
        <f>IF(InputSPP!A242="","",IF(LEN(A240)&lt;6,"",IF(H240="MTC1",VLOOKUP(MID(A240,6,4),Instructions!H$202:I$223,2,FALSE),IF(H240="MTC2, MTC3",VLOOKUP(MID(A240,6,4),Instructions!M$202:P$217,2,FALSE),IF(H240="MTC4",VLOOKUP(MID(A240,6,4),Instructions!R$202:U$208,2,FALSE),"iets anders")))))</f>
        <v/>
      </c>
      <c r="J240" s="15" t="str">
        <f t="shared" ca="1" si="13"/>
        <v/>
      </c>
      <c r="K240" s="13" t="str">
        <f t="shared" ca="1" si="14"/>
        <v/>
      </c>
      <c r="L240" s="16" t="str">
        <f>IF(InputSPP!A242="","",IF(InputSPP!D242="",38626,InputSPP!D242))</f>
        <v/>
      </c>
      <c r="M240" s="16" t="str">
        <f>IF(InputSPP!A242="","",IF(InputSPP!E242="",73050,InputSPP!E242))</f>
        <v/>
      </c>
      <c r="N240" s="13" t="str">
        <f>IF(InputSPP!A242="","",InputSPP!C242)</f>
        <v/>
      </c>
      <c r="O240" s="13" t="str">
        <f>IF(InputSPP!A242="","",InputSPP!B242)</f>
        <v/>
      </c>
    </row>
    <row r="241" spans="1:15" x14ac:dyDescent="0.3">
      <c r="A241" s="11" t="str">
        <f>IF(InputSPP!A243="","",CONCATENATE("MOT",TRIM(InputSPP!A243)))</f>
        <v/>
      </c>
      <c r="B241" s="12" t="str">
        <f>IF(I241="","",IF(B240="","TITLE",IF((LEN(A241)-LEN(SUBSTITUTE(A241,".","")))&lt;(LEN(A242)-LEN(SUBSTITUTE(A242,".",""))),IF(C241=TRUE,"RADIO","TITLE"),IF(H241="MTC1",VLOOKUP(MID(A241,6,4),Instructions!H$202:J$223,3,FALSE),IF(H241="MTC2, MTC3",VLOOKUP(MID(A241,6,4),Instructions!M$202:P$217,3,FALSE),IF(H241="MTC4",VLOOKUP(MID(A241,6,4),Instructions!R$202:U$208,3,FALSE)))))))</f>
        <v/>
      </c>
      <c r="D241" s="12" t="str">
        <f t="shared" si="12"/>
        <v/>
      </c>
      <c r="G241" s="13"/>
      <c r="H241" s="14" t="str">
        <f>IF(LEN(A241)=5,"",IF(InputSPP!A243="","",VLOOKUP(VALUE(MID(A241,4,1)),Instructions!D$202:F$204,3,FALSE)))</f>
        <v/>
      </c>
      <c r="I241" s="14" t="str">
        <f>IF(InputSPP!A243="","",IF(LEN(A241)&lt;6,"",IF(H241="MTC1",VLOOKUP(MID(A241,6,4),Instructions!H$202:I$223,2,FALSE),IF(H241="MTC2, MTC3",VLOOKUP(MID(A241,6,4),Instructions!M$202:P$217,2,FALSE),IF(H241="MTC4",VLOOKUP(MID(A241,6,4),Instructions!R$202:U$208,2,FALSE),"iets anders")))))</f>
        <v/>
      </c>
      <c r="J241" s="15" t="str">
        <f t="shared" ca="1" si="13"/>
        <v/>
      </c>
      <c r="K241" s="13" t="str">
        <f t="shared" ca="1" si="14"/>
        <v/>
      </c>
      <c r="L241" s="16" t="str">
        <f>IF(InputSPP!A243="","",IF(InputSPP!D243="",38626,InputSPP!D243))</f>
        <v/>
      </c>
      <c r="M241" s="16" t="str">
        <f>IF(InputSPP!A243="","",IF(InputSPP!E243="",73050,InputSPP!E243))</f>
        <v/>
      </c>
      <c r="N241" s="13" t="str">
        <f>IF(InputSPP!A243="","",InputSPP!C243)</f>
        <v/>
      </c>
      <c r="O241" s="13" t="str">
        <f>IF(InputSPP!A243="","",InputSPP!B243)</f>
        <v/>
      </c>
    </row>
    <row r="242" spans="1:15" x14ac:dyDescent="0.3">
      <c r="A242" s="11" t="str">
        <f>IF(InputSPP!A244="","",CONCATENATE("MOT",TRIM(InputSPP!A244)))</f>
        <v/>
      </c>
      <c r="B242" s="12" t="str">
        <f>IF(I242="","",IF(B241="","TITLE",IF((LEN(A242)-LEN(SUBSTITUTE(A242,".","")))&lt;(LEN(A243)-LEN(SUBSTITUTE(A243,".",""))),IF(C242=TRUE,"RADIO","TITLE"),IF(H242="MTC1",VLOOKUP(MID(A242,6,4),Instructions!H$202:J$223,3,FALSE),IF(H242="MTC2, MTC3",VLOOKUP(MID(A242,6,4),Instructions!M$202:P$217,3,FALSE),IF(H242="MTC4",VLOOKUP(MID(A242,6,4),Instructions!R$202:U$208,3,FALSE)))))))</f>
        <v/>
      </c>
      <c r="D242" s="12" t="str">
        <f t="shared" si="12"/>
        <v/>
      </c>
      <c r="G242" s="13"/>
      <c r="H242" s="14" t="str">
        <f>IF(LEN(A242)=5,"",IF(InputSPP!A244="","",VLOOKUP(VALUE(MID(A242,4,1)),Instructions!D$202:F$204,3,FALSE)))</f>
        <v/>
      </c>
      <c r="I242" s="14" t="str">
        <f>IF(InputSPP!A244="","",IF(LEN(A242)&lt;6,"",IF(H242="MTC1",VLOOKUP(MID(A242,6,4),Instructions!H$202:I$223,2,FALSE),IF(H242="MTC2, MTC3",VLOOKUP(MID(A242,6,4),Instructions!M$202:P$217,2,FALSE),IF(H242="MTC4",VLOOKUP(MID(A242,6,4),Instructions!R$202:U$208,2,FALSE),"iets anders")))))</f>
        <v/>
      </c>
      <c r="J242" s="15" t="str">
        <f t="shared" ca="1" si="13"/>
        <v/>
      </c>
      <c r="K242" s="13" t="str">
        <f t="shared" ca="1" si="14"/>
        <v/>
      </c>
      <c r="L242" s="16" t="str">
        <f>IF(InputSPP!A244="","",IF(InputSPP!D244="",38626,InputSPP!D244))</f>
        <v/>
      </c>
      <c r="M242" s="16" t="str">
        <f>IF(InputSPP!A244="","",IF(InputSPP!E244="",73050,InputSPP!E244))</f>
        <v/>
      </c>
      <c r="N242" s="13" t="str">
        <f>IF(InputSPP!A244="","",InputSPP!C244)</f>
        <v/>
      </c>
      <c r="O242" s="13" t="str">
        <f>IF(InputSPP!A244="","",InputSPP!B244)</f>
        <v/>
      </c>
    </row>
    <row r="243" spans="1:15" x14ac:dyDescent="0.3">
      <c r="A243" s="11" t="str">
        <f>IF(InputSPP!A245="","",CONCATENATE("MOT",TRIM(InputSPP!A245)))</f>
        <v/>
      </c>
      <c r="B243" s="12" t="str">
        <f>IF(I243="","",IF(B242="","TITLE",IF((LEN(A243)-LEN(SUBSTITUTE(A243,".","")))&lt;(LEN(A244)-LEN(SUBSTITUTE(A244,".",""))),IF(C243=TRUE,"RADIO","TITLE"),IF(H243="MTC1",VLOOKUP(MID(A243,6,4),Instructions!H$202:J$223,3,FALSE),IF(H243="MTC2, MTC3",VLOOKUP(MID(A243,6,4),Instructions!M$202:P$217,3,FALSE),IF(H243="MTC4",VLOOKUP(MID(A243,6,4),Instructions!R$202:U$208,3,FALSE)))))))</f>
        <v/>
      </c>
      <c r="D243" s="12" t="str">
        <f t="shared" si="12"/>
        <v/>
      </c>
      <c r="G243" s="13"/>
      <c r="H243" s="14" t="str">
        <f>IF(LEN(A243)=5,"",IF(InputSPP!A245="","",VLOOKUP(VALUE(MID(A243,4,1)),Instructions!D$202:F$204,3,FALSE)))</f>
        <v/>
      </c>
      <c r="I243" s="14" t="str">
        <f>IF(InputSPP!A245="","",IF(LEN(A243)&lt;6,"",IF(H243="MTC1",VLOOKUP(MID(A243,6,4),Instructions!H$202:I$223,2,FALSE),IF(H243="MTC2, MTC3",VLOOKUP(MID(A243,6,4),Instructions!M$202:P$217,2,FALSE),IF(H243="MTC4",VLOOKUP(MID(A243,6,4),Instructions!R$202:U$208,2,FALSE),"iets anders")))))</f>
        <v/>
      </c>
      <c r="J243" s="15" t="str">
        <f t="shared" ca="1" si="13"/>
        <v/>
      </c>
      <c r="K243" s="13" t="str">
        <f t="shared" ca="1" si="14"/>
        <v/>
      </c>
      <c r="L243" s="16" t="str">
        <f>IF(InputSPP!A245="","",IF(InputSPP!D245="",38626,InputSPP!D245))</f>
        <v/>
      </c>
      <c r="M243" s="16" t="str">
        <f>IF(InputSPP!A245="","",IF(InputSPP!E245="",73050,InputSPP!E245))</f>
        <v/>
      </c>
      <c r="N243" s="13" t="str">
        <f>IF(InputSPP!A245="","",InputSPP!C245)</f>
        <v/>
      </c>
      <c r="O243" s="13" t="str">
        <f>IF(InputSPP!A245="","",InputSPP!B245)</f>
        <v/>
      </c>
    </row>
    <row r="244" spans="1:15" x14ac:dyDescent="0.3">
      <c r="A244" s="11" t="str">
        <f>IF(InputSPP!A246="","",CONCATENATE("MOT",TRIM(InputSPP!A246)))</f>
        <v/>
      </c>
      <c r="B244" s="12" t="str">
        <f>IF(I244="","",IF(B243="","TITLE",IF((LEN(A244)-LEN(SUBSTITUTE(A244,".","")))&lt;(LEN(A245)-LEN(SUBSTITUTE(A245,".",""))),IF(C244=TRUE,"RADIO","TITLE"),IF(H244="MTC1",VLOOKUP(MID(A244,6,4),Instructions!H$202:J$223,3,FALSE),IF(H244="MTC2, MTC3",VLOOKUP(MID(A244,6,4),Instructions!M$202:P$217,3,FALSE),IF(H244="MTC4",VLOOKUP(MID(A244,6,4),Instructions!R$202:U$208,3,FALSE)))))))</f>
        <v/>
      </c>
      <c r="D244" s="12" t="str">
        <f t="shared" si="12"/>
        <v/>
      </c>
      <c r="G244" s="13"/>
      <c r="H244" s="14" t="str">
        <f>IF(LEN(A244)=5,"",IF(InputSPP!A246="","",VLOOKUP(VALUE(MID(A244,4,1)),Instructions!D$202:F$204,3,FALSE)))</f>
        <v/>
      </c>
      <c r="I244" s="14" t="str">
        <f>IF(InputSPP!A246="","",IF(LEN(A244)&lt;6,"",IF(H244="MTC1",VLOOKUP(MID(A244,6,4),Instructions!H$202:I$223,2,FALSE),IF(H244="MTC2, MTC3",VLOOKUP(MID(A244,6,4),Instructions!M$202:P$217,2,FALSE),IF(H244="MTC4",VLOOKUP(MID(A244,6,4),Instructions!R$202:U$208,2,FALSE),"iets anders")))))</f>
        <v/>
      </c>
      <c r="J244" s="15" t="str">
        <f t="shared" ca="1" si="13"/>
        <v/>
      </c>
      <c r="K244" s="13" t="str">
        <f t="shared" ca="1" si="14"/>
        <v/>
      </c>
      <c r="L244" s="16" t="str">
        <f>IF(InputSPP!A246="","",IF(InputSPP!D246="",38626,InputSPP!D246))</f>
        <v/>
      </c>
      <c r="M244" s="16" t="str">
        <f>IF(InputSPP!A246="","",IF(InputSPP!E246="",73050,InputSPP!E246))</f>
        <v/>
      </c>
      <c r="N244" s="13" t="str">
        <f>IF(InputSPP!A246="","",InputSPP!C246)</f>
        <v/>
      </c>
      <c r="O244" s="13" t="str">
        <f>IF(InputSPP!A246="","",InputSPP!B246)</f>
        <v/>
      </c>
    </row>
    <row r="245" spans="1:15" x14ac:dyDescent="0.3">
      <c r="A245" s="11" t="str">
        <f>IF(InputSPP!A247="","",CONCATENATE("MOT",TRIM(InputSPP!A247)))</f>
        <v/>
      </c>
      <c r="B245" s="12" t="str">
        <f>IF(I245="","",IF(B244="","TITLE",IF((LEN(A245)-LEN(SUBSTITUTE(A245,".","")))&lt;(LEN(A246)-LEN(SUBSTITUTE(A246,".",""))),IF(C245=TRUE,"RADIO","TITLE"),IF(H245="MTC1",VLOOKUP(MID(A245,6,4),Instructions!H$202:J$223,3,FALSE),IF(H245="MTC2, MTC3",VLOOKUP(MID(A245,6,4),Instructions!M$202:P$217,3,FALSE),IF(H245="MTC4",VLOOKUP(MID(A245,6,4),Instructions!R$202:U$208,3,FALSE)))))))</f>
        <v/>
      </c>
      <c r="D245" s="12" t="str">
        <f t="shared" si="12"/>
        <v/>
      </c>
      <c r="G245" s="13"/>
      <c r="H245" s="14" t="str">
        <f>IF(LEN(A245)=5,"",IF(InputSPP!A247="","",VLOOKUP(VALUE(MID(A245,4,1)),Instructions!D$202:F$204,3,FALSE)))</f>
        <v/>
      </c>
      <c r="I245" s="14" t="str">
        <f>IF(InputSPP!A247="","",IF(LEN(A245)&lt;6,"",IF(H245="MTC1",VLOOKUP(MID(A245,6,4),Instructions!H$202:I$223,2,FALSE),IF(H245="MTC2, MTC3",VLOOKUP(MID(A245,6,4),Instructions!M$202:P$217,2,FALSE),IF(H245="MTC4",VLOOKUP(MID(A245,6,4),Instructions!R$202:U$208,2,FALSE),"iets anders")))))</f>
        <v/>
      </c>
      <c r="J245" s="15" t="str">
        <f t="shared" ca="1" si="13"/>
        <v/>
      </c>
      <c r="K245" s="13" t="str">
        <f t="shared" ca="1" si="14"/>
        <v/>
      </c>
      <c r="L245" s="16" t="str">
        <f>IF(InputSPP!A247="","",IF(InputSPP!D247="",38626,InputSPP!D247))</f>
        <v/>
      </c>
      <c r="M245" s="16" t="str">
        <f>IF(InputSPP!A247="","",IF(InputSPP!E247="",73050,InputSPP!E247))</f>
        <v/>
      </c>
      <c r="N245" s="13" t="str">
        <f>IF(InputSPP!A247="","",InputSPP!C247)</f>
        <v/>
      </c>
      <c r="O245" s="13" t="str">
        <f>IF(InputSPP!A247="","",InputSPP!B247)</f>
        <v/>
      </c>
    </row>
    <row r="246" spans="1:15" x14ac:dyDescent="0.3">
      <c r="A246" s="11" t="str">
        <f>IF(InputSPP!A248="","",CONCATENATE("MOT",TRIM(InputSPP!A248)))</f>
        <v/>
      </c>
      <c r="B246" s="12" t="str">
        <f>IF(I246="","",IF(B245="","TITLE",IF((LEN(A246)-LEN(SUBSTITUTE(A246,".","")))&lt;(LEN(A247)-LEN(SUBSTITUTE(A247,".",""))),IF(C246=TRUE,"RADIO","TITLE"),IF(H246="MTC1",VLOOKUP(MID(A246,6,4),Instructions!H$202:J$223,3,FALSE),IF(H246="MTC2, MTC3",VLOOKUP(MID(A246,6,4),Instructions!M$202:P$217,3,FALSE),IF(H246="MTC4",VLOOKUP(MID(A246,6,4),Instructions!R$202:U$208,3,FALSE)))))))</f>
        <v/>
      </c>
      <c r="D246" s="12" t="str">
        <f t="shared" si="12"/>
        <v/>
      </c>
      <c r="G246" s="13"/>
      <c r="H246" s="14" t="str">
        <f>IF(LEN(A246)=5,"",IF(InputSPP!A248="","",VLOOKUP(VALUE(MID(A246,4,1)),Instructions!D$202:F$204,3,FALSE)))</f>
        <v/>
      </c>
      <c r="I246" s="14" t="str">
        <f>IF(InputSPP!A248="","",IF(LEN(A246)&lt;6,"",IF(H246="MTC1",VLOOKUP(MID(A246,6,4),Instructions!H$202:I$223,2,FALSE),IF(H246="MTC2, MTC3",VLOOKUP(MID(A246,6,4),Instructions!M$202:P$217,2,FALSE),IF(H246="MTC4",VLOOKUP(MID(A246,6,4),Instructions!R$202:U$208,2,FALSE),"iets anders")))))</f>
        <v/>
      </c>
      <c r="J246" s="15" t="str">
        <f t="shared" ca="1" si="13"/>
        <v/>
      </c>
      <c r="K246" s="13" t="str">
        <f t="shared" ca="1" si="14"/>
        <v/>
      </c>
      <c r="L246" s="16" t="str">
        <f>IF(InputSPP!A248="","",IF(InputSPP!D248="",38626,InputSPP!D248))</f>
        <v/>
      </c>
      <c r="M246" s="16" t="str">
        <f>IF(InputSPP!A248="","",IF(InputSPP!E248="",73050,InputSPP!E248))</f>
        <v/>
      </c>
      <c r="N246" s="13" t="str">
        <f>IF(InputSPP!A248="","",InputSPP!C248)</f>
        <v/>
      </c>
      <c r="O246" s="13" t="str">
        <f>IF(InputSPP!A248="","",InputSPP!B248)</f>
        <v/>
      </c>
    </row>
    <row r="247" spans="1:15" x14ac:dyDescent="0.3">
      <c r="A247" s="11" t="str">
        <f>IF(InputSPP!A249="","",CONCATENATE("MOT",TRIM(InputSPP!A249)))</f>
        <v/>
      </c>
      <c r="B247" s="12" t="str">
        <f>IF(I247="","",IF(B246="","TITLE",IF((LEN(A247)-LEN(SUBSTITUTE(A247,".","")))&lt;(LEN(A248)-LEN(SUBSTITUTE(A248,".",""))),IF(C247=TRUE,"RADIO","TITLE"),IF(H247="MTC1",VLOOKUP(MID(A247,6,4),Instructions!H$202:J$223,3,FALSE),IF(H247="MTC2, MTC3",VLOOKUP(MID(A247,6,4),Instructions!M$202:P$217,3,FALSE),IF(H247="MTC4",VLOOKUP(MID(A247,6,4),Instructions!R$202:U$208,3,FALSE)))))))</f>
        <v/>
      </c>
      <c r="D247" s="12" t="str">
        <f t="shared" ref="D247:D277" si="15">IF(B247="","",IF(B247="TITLE",IF(B246="TITLE",IF(B245="TITLE",D246,MIN(1,IF(ISNUMBER(D246),D246+1,0))),MIN(1,IF(ISNUMBER(D246),D246+1,0))),IF((LEN(A246)-LEN(SUBSTITUTE(A246,".","")))=(LEN(A247)-LEN(SUBSTITUTE(A247,".",""))),D246,IF(LEN(SUBSTITUTE(UPPER(A247),".",""))&gt;LEN(SUBSTITUTE(UPPER(A246),".","")),IF(C247=TRUE,0,MIN(D246+1,3)),IF(C247=TRUE,0,MAX(D246-1,0))))))</f>
        <v/>
      </c>
      <c r="G247" s="13"/>
      <c r="H247" s="14" t="str">
        <f>IF(LEN(A247)=5,"",IF(InputSPP!A249="","",VLOOKUP(VALUE(MID(A247,4,1)),Instructions!D$202:F$204,3,FALSE)))</f>
        <v/>
      </c>
      <c r="I247" s="14" t="str">
        <f>IF(InputSPP!A249="","",IF(LEN(A247)&lt;6,"",IF(H247="MTC1",VLOOKUP(MID(A247,6,4),Instructions!H$202:I$223,2,FALSE),IF(H247="MTC2, MTC3",VLOOKUP(MID(A247,6,4),Instructions!M$202:P$217,2,FALSE),IF(H247="MTC4",VLOOKUP(MID(A247,6,4),Instructions!R$202:U$208,2,FALSE),"iets anders")))))</f>
        <v/>
      </c>
      <c r="J247" s="15" t="str">
        <f t="shared" ca="1" si="13"/>
        <v/>
      </c>
      <c r="K247" s="13" t="str">
        <f t="shared" ca="1" si="14"/>
        <v/>
      </c>
      <c r="L247" s="16" t="str">
        <f>IF(InputSPP!A249="","",IF(InputSPP!D249="",38626,InputSPP!D249))</f>
        <v/>
      </c>
      <c r="M247" s="16" t="str">
        <f>IF(InputSPP!A249="","",IF(InputSPP!E249="",73050,InputSPP!E249))</f>
        <v/>
      </c>
      <c r="N247" s="13" t="str">
        <f>IF(InputSPP!A249="","",InputSPP!C249)</f>
        <v/>
      </c>
      <c r="O247" s="13" t="str">
        <f>IF(InputSPP!A249="","",InputSPP!B249)</f>
        <v/>
      </c>
    </row>
    <row r="248" spans="1:15" x14ac:dyDescent="0.3">
      <c r="A248" s="11" t="str">
        <f>IF(InputSPP!A250="","",CONCATENATE("MOT",TRIM(InputSPP!A250)))</f>
        <v/>
      </c>
      <c r="B248" s="12" t="str">
        <f>IF(I248="","",IF(B247="","TITLE",IF((LEN(A248)-LEN(SUBSTITUTE(A248,".","")))&lt;(LEN(A249)-LEN(SUBSTITUTE(A249,".",""))),IF(C248=TRUE,"RADIO","TITLE"),IF(H248="MTC1",VLOOKUP(MID(A248,6,4),Instructions!H$202:J$223,3,FALSE),IF(H248="MTC2, MTC3",VLOOKUP(MID(A248,6,4),Instructions!M$202:P$217,3,FALSE),IF(H248="MTC4",VLOOKUP(MID(A248,6,4),Instructions!R$202:U$208,3,FALSE)))))))</f>
        <v/>
      </c>
      <c r="D248" s="12" t="str">
        <f t="shared" si="15"/>
        <v/>
      </c>
      <c r="G248" s="13"/>
      <c r="H248" s="14" t="str">
        <f>IF(LEN(A248)=5,"",IF(InputSPP!A250="","",VLOOKUP(VALUE(MID(A248,4,1)),Instructions!D$202:F$204,3,FALSE)))</f>
        <v/>
      </c>
      <c r="I248" s="14" t="str">
        <f>IF(InputSPP!A250="","",IF(LEN(A248)&lt;6,"",IF(H248="MTC1",VLOOKUP(MID(A248,6,4),Instructions!H$202:I$223,2,FALSE),IF(H248="MTC2, MTC3",VLOOKUP(MID(A248,6,4),Instructions!M$202:P$217,2,FALSE),IF(H248="MTC4",VLOOKUP(MID(A248,6,4),Instructions!R$202:U$208,2,FALSE),"iets anders")))))</f>
        <v/>
      </c>
      <c r="J248" s="15" t="str">
        <f t="shared" ca="1" si="13"/>
        <v/>
      </c>
      <c r="K248" s="13" t="str">
        <f t="shared" ca="1" si="14"/>
        <v/>
      </c>
      <c r="L248" s="16" t="str">
        <f>IF(InputSPP!A250="","",IF(InputSPP!D250="",38626,InputSPP!D250))</f>
        <v/>
      </c>
      <c r="M248" s="16" t="str">
        <f>IF(InputSPP!A250="","",IF(InputSPP!E250="",73050,InputSPP!E250))</f>
        <v/>
      </c>
      <c r="N248" s="13" t="str">
        <f>IF(InputSPP!A250="","",InputSPP!C250)</f>
        <v/>
      </c>
      <c r="O248" s="13" t="str">
        <f>IF(InputSPP!A250="","",InputSPP!B250)</f>
        <v/>
      </c>
    </row>
    <row r="249" spans="1:15" x14ac:dyDescent="0.3">
      <c r="A249" s="11" t="str">
        <f>IF(InputSPP!A251="","",CONCATENATE("MOT",TRIM(InputSPP!A251)))</f>
        <v/>
      </c>
      <c r="B249" s="12" t="str">
        <f>IF(I249="","",IF(B248="","TITLE",IF((LEN(A249)-LEN(SUBSTITUTE(A249,".","")))&lt;(LEN(A250)-LEN(SUBSTITUTE(A250,".",""))),IF(C249=TRUE,"RADIO","TITLE"),IF(H249="MTC1",VLOOKUP(MID(A249,6,4),Instructions!H$202:J$223,3,FALSE),IF(H249="MTC2, MTC3",VLOOKUP(MID(A249,6,4),Instructions!M$202:P$217,3,FALSE),IF(H249="MTC4",VLOOKUP(MID(A249,6,4),Instructions!R$202:U$208,3,FALSE)))))))</f>
        <v/>
      </c>
      <c r="D249" s="12" t="str">
        <f t="shared" si="15"/>
        <v/>
      </c>
      <c r="G249" s="13"/>
      <c r="H249" s="14" t="str">
        <f>IF(LEN(A249)=5,"",IF(InputSPP!A251="","",VLOOKUP(VALUE(MID(A249,4,1)),Instructions!D$202:F$204,3,FALSE)))</f>
        <v/>
      </c>
      <c r="I249" s="14" t="str">
        <f>IF(InputSPP!A251="","",IF(LEN(A249)&lt;6,"",IF(H249="MTC1",VLOOKUP(MID(A249,6,4),Instructions!H$202:I$223,2,FALSE),IF(H249="MTC2, MTC3",VLOOKUP(MID(A249,6,4),Instructions!M$202:P$217,2,FALSE),IF(H249="MTC4",VLOOKUP(MID(A249,6,4),Instructions!R$202:U$208,2,FALSE),"iets anders")))))</f>
        <v/>
      </c>
      <c r="J249" s="15" t="str">
        <f t="shared" ca="1" si="13"/>
        <v/>
      </c>
      <c r="K249" s="13" t="str">
        <f t="shared" ca="1" si="14"/>
        <v/>
      </c>
      <c r="L249" s="16" t="str">
        <f>IF(InputSPP!A251="","",IF(InputSPP!D251="",38626,InputSPP!D251))</f>
        <v/>
      </c>
      <c r="M249" s="16" t="str">
        <f>IF(InputSPP!A251="","",IF(InputSPP!E251="",73050,InputSPP!E251))</f>
        <v/>
      </c>
      <c r="N249" s="13" t="str">
        <f>IF(InputSPP!A251="","",InputSPP!C251)</f>
        <v/>
      </c>
      <c r="O249" s="13" t="str">
        <f>IF(InputSPP!A251="","",InputSPP!B251)</f>
        <v/>
      </c>
    </row>
    <row r="250" spans="1:15" x14ac:dyDescent="0.3">
      <c r="A250" s="11" t="str">
        <f>IF(InputSPP!A252="","",CONCATENATE("MOT",TRIM(InputSPP!A252)))</f>
        <v/>
      </c>
      <c r="B250" s="12" t="str">
        <f>IF(I250="","",IF(B249="","TITLE",IF((LEN(A250)-LEN(SUBSTITUTE(A250,".","")))&lt;(LEN(A251)-LEN(SUBSTITUTE(A251,".",""))),IF(C250=TRUE,"RADIO","TITLE"),IF(H250="MTC1",VLOOKUP(MID(A250,6,4),Instructions!H$202:J$223,3,FALSE),IF(H250="MTC2, MTC3",VLOOKUP(MID(A250,6,4),Instructions!M$202:P$217,3,FALSE),IF(H250="MTC4",VLOOKUP(MID(A250,6,4),Instructions!R$202:U$208,3,FALSE)))))))</f>
        <v/>
      </c>
      <c r="D250" s="12" t="str">
        <f t="shared" si="15"/>
        <v/>
      </c>
      <c r="G250" s="13"/>
      <c r="H250" s="14" t="str">
        <f>IF(LEN(A250)=5,"",IF(InputSPP!A252="","",VLOOKUP(VALUE(MID(A250,4,1)),Instructions!D$202:F$204,3,FALSE)))</f>
        <v/>
      </c>
      <c r="I250" s="14" t="str">
        <f>IF(InputSPP!A252="","",IF(LEN(A250)&lt;6,"",IF(H250="MTC1",VLOOKUP(MID(A250,6,4),Instructions!H$202:I$223,2,FALSE),IF(H250="MTC2, MTC3",VLOOKUP(MID(A250,6,4),Instructions!M$202:P$217,2,FALSE),IF(H250="MTC4",VLOOKUP(MID(A250,6,4),Instructions!R$202:U$208,2,FALSE),"iets anders")))))</f>
        <v/>
      </c>
      <c r="J250" s="15" t="str">
        <f t="shared" ca="1" si="13"/>
        <v/>
      </c>
      <c r="K250" s="13" t="str">
        <f t="shared" ca="1" si="14"/>
        <v/>
      </c>
      <c r="L250" s="16" t="str">
        <f>IF(InputSPP!A252="","",IF(InputSPP!D252="",38626,InputSPP!D252))</f>
        <v/>
      </c>
      <c r="M250" s="16" t="str">
        <f>IF(InputSPP!A252="","",IF(InputSPP!E252="",73050,InputSPP!E252))</f>
        <v/>
      </c>
      <c r="N250" s="13" t="str">
        <f>IF(InputSPP!A252="","",InputSPP!C252)</f>
        <v/>
      </c>
      <c r="O250" s="13" t="str">
        <f>IF(InputSPP!A252="","",InputSPP!B252)</f>
        <v/>
      </c>
    </row>
    <row r="251" spans="1:15" x14ac:dyDescent="0.3">
      <c r="A251" s="11" t="str">
        <f>IF(InputSPP!A253="","",CONCATENATE("MOT",TRIM(InputSPP!A253)))</f>
        <v/>
      </c>
      <c r="B251" s="12" t="str">
        <f>IF(I251="","",IF(B250="","TITLE",IF((LEN(A251)-LEN(SUBSTITUTE(A251,".","")))&lt;(LEN(A252)-LEN(SUBSTITUTE(A252,".",""))),IF(C251=TRUE,"RADIO","TITLE"),IF(H251="MTC1",VLOOKUP(MID(A251,6,4),Instructions!H$202:J$223,3,FALSE),IF(H251="MTC2, MTC3",VLOOKUP(MID(A251,6,4),Instructions!M$202:P$217,3,FALSE),IF(H251="MTC4",VLOOKUP(MID(A251,6,4),Instructions!R$202:U$208,3,FALSE)))))))</f>
        <v/>
      </c>
      <c r="D251" s="12" t="str">
        <f t="shared" si="15"/>
        <v/>
      </c>
      <c r="G251" s="13"/>
      <c r="H251" s="14" t="str">
        <f>IF(LEN(A251)=5,"",IF(InputSPP!A253="","",VLOOKUP(VALUE(MID(A251,4,1)),Instructions!D$202:F$204,3,FALSE)))</f>
        <v/>
      </c>
      <c r="I251" s="14" t="str">
        <f>IF(InputSPP!A253="","",IF(LEN(A251)&lt;6,"",IF(H251="MTC1",VLOOKUP(MID(A251,6,4),Instructions!H$202:I$223,2,FALSE),IF(H251="MTC2, MTC3",VLOOKUP(MID(A251,6,4),Instructions!M$202:P$217,2,FALSE),IF(H251="MTC4",VLOOKUP(MID(A251,6,4),Instructions!R$202:U$208,2,FALSE),"iets anders")))))</f>
        <v/>
      </c>
      <c r="J251" s="15" t="str">
        <f t="shared" ca="1" si="13"/>
        <v/>
      </c>
      <c r="K251" s="13" t="str">
        <f t="shared" ca="1" si="14"/>
        <v/>
      </c>
      <c r="L251" s="16" t="str">
        <f>IF(InputSPP!A253="","",IF(InputSPP!D253="",38626,InputSPP!D253))</f>
        <v/>
      </c>
      <c r="M251" s="16" t="str">
        <f>IF(InputSPP!A253="","",IF(InputSPP!E253="",73050,InputSPP!E253))</f>
        <v/>
      </c>
      <c r="N251" s="13" t="str">
        <f>IF(InputSPP!A253="","",InputSPP!C253)</f>
        <v/>
      </c>
      <c r="O251" s="13" t="str">
        <f>IF(InputSPP!A253="","",InputSPP!B253)</f>
        <v/>
      </c>
    </row>
    <row r="252" spans="1:15" x14ac:dyDescent="0.3">
      <c r="A252" s="11" t="str">
        <f>IF(InputSPP!A254="","",CONCATENATE("MOT",TRIM(InputSPP!A254)))</f>
        <v/>
      </c>
      <c r="B252" s="12" t="str">
        <f>IF(I252="","",IF(B251="","TITLE",IF((LEN(A252)-LEN(SUBSTITUTE(A252,".","")))&lt;(LEN(A253)-LEN(SUBSTITUTE(A253,".",""))),IF(C252=TRUE,"RADIO","TITLE"),IF(H252="MTC1",VLOOKUP(MID(A252,6,4),Instructions!H$202:J$223,3,FALSE),IF(H252="MTC2, MTC3",VLOOKUP(MID(A252,6,4),Instructions!M$202:P$217,3,FALSE),IF(H252="MTC4",VLOOKUP(MID(A252,6,4),Instructions!R$202:U$208,3,FALSE)))))))</f>
        <v/>
      </c>
      <c r="D252" s="12" t="str">
        <f t="shared" si="15"/>
        <v/>
      </c>
      <c r="G252" s="13"/>
      <c r="H252" s="14" t="str">
        <f>IF(LEN(A252)=5,"",IF(InputSPP!A254="","",VLOOKUP(VALUE(MID(A252,4,1)),Instructions!D$202:F$204,3,FALSE)))</f>
        <v/>
      </c>
      <c r="I252" s="14" t="str">
        <f>IF(InputSPP!A254="","",IF(LEN(A252)&lt;6,"",IF(H252="MTC1",VLOOKUP(MID(A252,6,4),Instructions!H$202:I$223,2,FALSE),IF(H252="MTC2, MTC3",VLOOKUP(MID(A252,6,4),Instructions!M$202:P$217,2,FALSE),IF(H252="MTC4",VLOOKUP(MID(A252,6,4),Instructions!R$202:U$208,2,FALSE),"iets anders")))))</f>
        <v/>
      </c>
      <c r="J252" s="15" t="str">
        <f t="shared" ca="1" si="13"/>
        <v/>
      </c>
      <c r="K252" s="13" t="str">
        <f t="shared" ca="1" si="14"/>
        <v/>
      </c>
      <c r="L252" s="16" t="str">
        <f>IF(InputSPP!A254="","",IF(InputSPP!D254="",38626,InputSPP!D254))</f>
        <v/>
      </c>
      <c r="M252" s="16" t="str">
        <f>IF(InputSPP!A254="","",IF(InputSPP!E254="",73050,InputSPP!E254))</f>
        <v/>
      </c>
      <c r="N252" s="13" t="str">
        <f>IF(InputSPP!A254="","",InputSPP!C254)</f>
        <v/>
      </c>
      <c r="O252" s="13" t="str">
        <f>IF(InputSPP!A254="","",InputSPP!B254)</f>
        <v/>
      </c>
    </row>
    <row r="253" spans="1:15" x14ac:dyDescent="0.3">
      <c r="A253" s="11" t="str">
        <f>IF(InputSPP!A255="","",CONCATENATE("MOT",TRIM(InputSPP!A255)))</f>
        <v/>
      </c>
      <c r="B253" s="12" t="str">
        <f>IF(I253="","",IF(B252="","TITLE",IF((LEN(A253)-LEN(SUBSTITUTE(A253,".","")))&lt;(LEN(A254)-LEN(SUBSTITUTE(A254,".",""))),IF(C253=TRUE,"RADIO","TITLE"),IF(H253="MTC1",VLOOKUP(MID(A253,6,4),Instructions!H$202:J$223,3,FALSE),IF(H253="MTC2, MTC3",VLOOKUP(MID(A253,6,4),Instructions!M$202:P$217,3,FALSE),IF(H253="MTC4",VLOOKUP(MID(A253,6,4),Instructions!R$202:U$208,3,FALSE)))))))</f>
        <v/>
      </c>
      <c r="D253" s="12" t="str">
        <f t="shared" si="15"/>
        <v/>
      </c>
      <c r="G253" s="13"/>
      <c r="H253" s="14" t="str">
        <f>IF(LEN(A253)=5,"",IF(InputSPP!A255="","",VLOOKUP(VALUE(MID(A253,4,1)),Instructions!D$202:F$204,3,FALSE)))</f>
        <v/>
      </c>
      <c r="I253" s="14" t="str">
        <f>IF(InputSPP!A255="","",IF(LEN(A253)&lt;6,"",IF(H253="MTC1",VLOOKUP(MID(A253,6,4),Instructions!H$202:I$223,2,FALSE),IF(H253="MTC2, MTC3",VLOOKUP(MID(A253,6,4),Instructions!M$202:P$217,2,FALSE),IF(H253="MTC4",VLOOKUP(MID(A253,6,4),Instructions!R$202:U$208,2,FALSE),"iets anders")))))</f>
        <v/>
      </c>
      <c r="J253" s="15" t="str">
        <f t="shared" ca="1" si="13"/>
        <v/>
      </c>
      <c r="K253" s="13" t="str">
        <f t="shared" ca="1" si="14"/>
        <v/>
      </c>
      <c r="L253" s="16" t="str">
        <f>IF(InputSPP!A255="","",IF(InputSPP!D255="",38626,InputSPP!D255))</f>
        <v/>
      </c>
      <c r="M253" s="16" t="str">
        <f>IF(InputSPP!A255="","",IF(InputSPP!E255="",73050,InputSPP!E255))</f>
        <v/>
      </c>
      <c r="N253" s="13" t="str">
        <f>IF(InputSPP!A255="","",InputSPP!C255)</f>
        <v/>
      </c>
      <c r="O253" s="13" t="str">
        <f>IF(InputSPP!A255="","",InputSPP!B255)</f>
        <v/>
      </c>
    </row>
    <row r="254" spans="1:15" x14ac:dyDescent="0.3">
      <c r="A254" s="11" t="str">
        <f>IF(InputSPP!A256="","",CONCATENATE("MOT",TRIM(InputSPP!A256)))</f>
        <v/>
      </c>
      <c r="B254" s="12" t="str">
        <f>IF(I254="","",IF(B253="","TITLE",IF((LEN(A254)-LEN(SUBSTITUTE(A254,".","")))&lt;(LEN(A255)-LEN(SUBSTITUTE(A255,".",""))),IF(C254=TRUE,"RADIO","TITLE"),IF(H254="MTC1",VLOOKUP(MID(A254,6,4),Instructions!H$202:J$223,3,FALSE),IF(H254="MTC2, MTC3",VLOOKUP(MID(A254,6,4),Instructions!M$202:P$217,3,FALSE),IF(H254="MTC4",VLOOKUP(MID(A254,6,4),Instructions!R$202:U$208,3,FALSE)))))))</f>
        <v/>
      </c>
      <c r="D254" s="12" t="str">
        <f t="shared" si="15"/>
        <v/>
      </c>
      <c r="G254" s="13"/>
      <c r="H254" s="14" t="str">
        <f>IF(LEN(A254)=5,"",IF(InputSPP!A256="","",VLOOKUP(VALUE(MID(A254,4,1)),Instructions!D$202:F$204,3,FALSE)))</f>
        <v/>
      </c>
      <c r="I254" s="14" t="str">
        <f>IF(InputSPP!A256="","",IF(LEN(A254)&lt;6,"",IF(H254="MTC1",VLOOKUP(MID(A254,6,4),Instructions!H$202:I$223,2,FALSE),IF(H254="MTC2, MTC3",VLOOKUP(MID(A254,6,4),Instructions!M$202:P$217,2,FALSE),IF(H254="MTC4",VLOOKUP(MID(A254,6,4),Instructions!R$202:U$208,2,FALSE),"iets anders")))))</f>
        <v/>
      </c>
      <c r="J254" s="15" t="str">
        <f t="shared" ca="1" si="13"/>
        <v/>
      </c>
      <c r="K254" s="13" t="str">
        <f t="shared" ca="1" si="14"/>
        <v/>
      </c>
      <c r="L254" s="16" t="str">
        <f>IF(InputSPP!A256="","",IF(InputSPP!D256="",38626,InputSPP!D256))</f>
        <v/>
      </c>
      <c r="M254" s="16" t="str">
        <f>IF(InputSPP!A256="","",IF(InputSPP!E256="",73050,InputSPP!E256))</f>
        <v/>
      </c>
      <c r="N254" s="13" t="str">
        <f>IF(InputSPP!A256="","",InputSPP!C256)</f>
        <v/>
      </c>
      <c r="O254" s="13" t="str">
        <f>IF(InputSPP!A256="","",InputSPP!B256)</f>
        <v/>
      </c>
    </row>
    <row r="255" spans="1:15" x14ac:dyDescent="0.3">
      <c r="A255" s="11" t="str">
        <f>IF(InputSPP!A257="","",CONCATENATE("MOT",TRIM(InputSPP!A257)))</f>
        <v/>
      </c>
      <c r="B255" s="12" t="str">
        <f>IF(I255="","",IF(B254="","TITLE",IF((LEN(A255)-LEN(SUBSTITUTE(A255,".","")))&lt;(LEN(A256)-LEN(SUBSTITUTE(A256,".",""))),IF(C255=TRUE,"RADIO","TITLE"),IF(H255="MTC1",VLOOKUP(MID(A255,6,4),Instructions!H$202:J$223,3,FALSE),IF(H255="MTC2, MTC3",VLOOKUP(MID(A255,6,4),Instructions!M$202:P$217,3,FALSE),IF(H255="MTC4",VLOOKUP(MID(A255,6,4),Instructions!R$202:U$208,3,FALSE)))))))</f>
        <v/>
      </c>
      <c r="D255" s="12" t="str">
        <f t="shared" si="15"/>
        <v/>
      </c>
      <c r="G255" s="13"/>
      <c r="H255" s="14" t="str">
        <f>IF(LEN(A255)=5,"",IF(InputSPP!A257="","",VLOOKUP(VALUE(MID(A255,4,1)),Instructions!D$202:F$204,3,FALSE)))</f>
        <v/>
      </c>
      <c r="I255" s="14" t="str">
        <f>IF(InputSPP!A257="","",IF(LEN(A255)&lt;6,"",IF(H255="MTC1",VLOOKUP(MID(A255,6,4),Instructions!H$202:I$223,2,FALSE),IF(H255="MTC2, MTC3",VLOOKUP(MID(A255,6,4),Instructions!M$202:P$217,2,FALSE),IF(H255="MTC4",VLOOKUP(MID(A255,6,4),Instructions!R$202:U$208,2,FALSE),"iets anders")))))</f>
        <v/>
      </c>
      <c r="J255" s="15" t="str">
        <f t="shared" ca="1" si="13"/>
        <v/>
      </c>
      <c r="K255" s="13" t="str">
        <f t="shared" ca="1" si="14"/>
        <v/>
      </c>
      <c r="L255" s="16" t="str">
        <f>IF(InputSPP!A257="","",IF(InputSPP!D257="",38626,InputSPP!D257))</f>
        <v/>
      </c>
      <c r="M255" s="16" t="str">
        <f>IF(InputSPP!A257="","",IF(InputSPP!E257="",73050,InputSPP!E257))</f>
        <v/>
      </c>
      <c r="N255" s="13" t="str">
        <f>IF(InputSPP!A257="","",InputSPP!C257)</f>
        <v/>
      </c>
      <c r="O255" s="13" t="str">
        <f>IF(InputSPP!A257="","",InputSPP!B257)</f>
        <v/>
      </c>
    </row>
    <row r="256" spans="1:15" x14ac:dyDescent="0.3">
      <c r="A256" s="11" t="str">
        <f>IF(InputSPP!A258="","",CONCATENATE("MOT",TRIM(InputSPP!A258)))</f>
        <v/>
      </c>
      <c r="B256" s="12" t="str">
        <f>IF(I256="","",IF(B255="","TITLE",IF((LEN(A256)-LEN(SUBSTITUTE(A256,".","")))&lt;(LEN(A257)-LEN(SUBSTITUTE(A257,".",""))),IF(C256=TRUE,"RADIO","TITLE"),IF(H256="MTC1",VLOOKUP(MID(A256,6,4),Instructions!H$202:J$223,3,FALSE),IF(H256="MTC2, MTC3",VLOOKUP(MID(A256,6,4),Instructions!M$202:P$217,3,FALSE),IF(H256="MTC4",VLOOKUP(MID(A256,6,4),Instructions!R$202:U$208,3,FALSE)))))))</f>
        <v/>
      </c>
      <c r="D256" s="12" t="str">
        <f t="shared" si="15"/>
        <v/>
      </c>
      <c r="G256" s="13"/>
      <c r="H256" s="14" t="str">
        <f>IF(LEN(A256)=5,"",IF(InputSPP!A258="","",VLOOKUP(VALUE(MID(A256,4,1)),Instructions!D$202:F$204,3,FALSE)))</f>
        <v/>
      </c>
      <c r="I256" s="14" t="str">
        <f>IF(InputSPP!A258="","",IF(LEN(A256)&lt;6,"",IF(H256="MTC1",VLOOKUP(MID(A256,6,4),Instructions!H$202:I$223,2,FALSE),IF(H256="MTC2, MTC3",VLOOKUP(MID(A256,6,4),Instructions!M$202:P$217,2,FALSE),IF(H256="MTC4",VLOOKUP(MID(A256,6,4),Instructions!R$202:U$208,2,FALSE),"iets anders")))))</f>
        <v/>
      </c>
      <c r="J256" s="15" t="str">
        <f t="shared" ca="1" si="13"/>
        <v/>
      </c>
      <c r="K256" s="13" t="str">
        <f t="shared" ca="1" si="14"/>
        <v/>
      </c>
      <c r="L256" s="16" t="str">
        <f>IF(InputSPP!A258="","",IF(InputSPP!D258="",38626,InputSPP!D258))</f>
        <v/>
      </c>
      <c r="M256" s="16" t="str">
        <f>IF(InputSPP!A258="","",IF(InputSPP!E258="",73050,InputSPP!E258))</f>
        <v/>
      </c>
      <c r="N256" s="13" t="str">
        <f>IF(InputSPP!A258="","",InputSPP!C258)</f>
        <v/>
      </c>
      <c r="O256" s="13" t="str">
        <f>IF(InputSPP!A258="","",InputSPP!B258)</f>
        <v/>
      </c>
    </row>
    <row r="257" spans="1:15" x14ac:dyDescent="0.3">
      <c r="A257" s="11" t="str">
        <f>IF(InputSPP!A259="","",CONCATENATE("MOT",TRIM(InputSPP!A259)))</f>
        <v/>
      </c>
      <c r="B257" s="12" t="str">
        <f>IF(I257="","",IF(B256="","TITLE",IF((LEN(A257)-LEN(SUBSTITUTE(A257,".","")))&lt;(LEN(A258)-LEN(SUBSTITUTE(A258,".",""))),IF(C257=TRUE,"RADIO","TITLE"),IF(H257="MTC1",VLOOKUP(MID(A257,6,4),Instructions!H$202:J$223,3,FALSE),IF(H257="MTC2, MTC3",VLOOKUP(MID(A257,6,4),Instructions!M$202:P$217,3,FALSE),IF(H257="MTC4",VLOOKUP(MID(A257,6,4),Instructions!R$202:U$208,3,FALSE)))))))</f>
        <v/>
      </c>
      <c r="D257" s="12" t="str">
        <f t="shared" si="15"/>
        <v/>
      </c>
      <c r="G257" s="13"/>
      <c r="H257" s="14" t="str">
        <f>IF(LEN(A257)=5,"",IF(InputSPP!A259="","",VLOOKUP(VALUE(MID(A257,4,1)),Instructions!D$202:F$204,3,FALSE)))</f>
        <v/>
      </c>
      <c r="I257" s="14" t="str">
        <f>IF(InputSPP!A259="","",IF(LEN(A257)&lt;6,"",IF(H257="MTC1",VLOOKUP(MID(A257,6,4),Instructions!H$202:I$223,2,FALSE),IF(H257="MTC2, MTC3",VLOOKUP(MID(A257,6,4),Instructions!M$202:P$217,2,FALSE),IF(H257="MTC4",VLOOKUP(MID(A257,6,4),Instructions!R$202:U$208,2,FALSE),"iets anders")))))</f>
        <v/>
      </c>
      <c r="J257" s="15" t="str">
        <f t="shared" ca="1" si="13"/>
        <v/>
      </c>
      <c r="K257" s="13" t="str">
        <f t="shared" ca="1" si="14"/>
        <v/>
      </c>
      <c r="L257" s="16" t="str">
        <f>IF(InputSPP!A259="","",IF(InputSPP!D259="",38626,InputSPP!D259))</f>
        <v/>
      </c>
      <c r="M257" s="16" t="str">
        <f>IF(InputSPP!A259="","",IF(InputSPP!E259="",73050,InputSPP!E259))</f>
        <v/>
      </c>
      <c r="N257" s="13" t="str">
        <f>IF(InputSPP!A259="","",InputSPP!C259)</f>
        <v/>
      </c>
      <c r="O257" s="13" t="str">
        <f>IF(InputSPP!A259="","",InputSPP!B259)</f>
        <v/>
      </c>
    </row>
    <row r="258" spans="1:15" x14ac:dyDescent="0.3">
      <c r="A258" s="11" t="str">
        <f>IF(InputSPP!A260="","",CONCATENATE("MOT",TRIM(InputSPP!A260)))</f>
        <v/>
      </c>
      <c r="B258" s="12" t="str">
        <f>IF(I258="","",IF(B257="","TITLE",IF((LEN(A258)-LEN(SUBSTITUTE(A258,".","")))&lt;(LEN(A259)-LEN(SUBSTITUTE(A259,".",""))),IF(C258=TRUE,"RADIO","TITLE"),IF(H258="MTC1",VLOOKUP(MID(A258,6,4),Instructions!H$202:J$223,3,FALSE),IF(H258="MTC2, MTC3",VLOOKUP(MID(A258,6,4),Instructions!M$202:P$217,3,FALSE),IF(H258="MTC4",VLOOKUP(MID(A258,6,4),Instructions!R$202:U$208,3,FALSE)))))))</f>
        <v/>
      </c>
      <c r="D258" s="12" t="str">
        <f t="shared" si="15"/>
        <v/>
      </c>
      <c r="G258" s="13"/>
      <c r="H258" s="14" t="str">
        <f>IF(LEN(A258)=5,"",IF(InputSPP!A260="","",VLOOKUP(VALUE(MID(A258,4,1)),Instructions!D$202:F$204,3,FALSE)))</f>
        <v/>
      </c>
      <c r="I258" s="14" t="str">
        <f>IF(InputSPP!A260="","",IF(LEN(A258)&lt;6,"",IF(H258="MTC1",VLOOKUP(MID(A258,6,4),Instructions!H$202:I$223,2,FALSE),IF(H258="MTC2, MTC3",VLOOKUP(MID(A258,6,4),Instructions!M$202:P$217,2,FALSE),IF(H258="MTC4",VLOOKUP(MID(A258,6,4),Instructions!R$202:U$208,2,FALSE),"iets anders")))))</f>
        <v/>
      </c>
      <c r="J258" s="15" t="str">
        <f t="shared" ca="1" si="13"/>
        <v/>
      </c>
      <c r="K258" s="13" t="str">
        <f t="shared" ca="1" si="14"/>
        <v/>
      </c>
      <c r="L258" s="16" t="str">
        <f>IF(InputSPP!A260="","",IF(InputSPP!D260="",38626,InputSPP!D260))</f>
        <v/>
      </c>
      <c r="M258" s="16" t="str">
        <f>IF(InputSPP!A260="","",IF(InputSPP!E260="",73050,InputSPP!E260))</f>
        <v/>
      </c>
      <c r="N258" s="13" t="str">
        <f>IF(InputSPP!A260="","",InputSPP!C260)</f>
        <v/>
      </c>
      <c r="O258" s="13" t="str">
        <f>IF(InputSPP!A260="","",InputSPP!B260)</f>
        <v/>
      </c>
    </row>
    <row r="259" spans="1:15" x14ac:dyDescent="0.3">
      <c r="A259" s="11" t="str">
        <f>IF(InputSPP!A261="","",CONCATENATE("MOT",TRIM(InputSPP!A261)))</f>
        <v/>
      </c>
      <c r="B259" s="12" t="str">
        <f>IF(I259="","",IF(B258="","TITLE",IF((LEN(A259)-LEN(SUBSTITUTE(A259,".","")))&lt;(LEN(A260)-LEN(SUBSTITUTE(A260,".",""))),IF(C259=TRUE,"RADIO","TITLE"),IF(H259="MTC1",VLOOKUP(MID(A259,6,4),Instructions!H$202:J$223,3,FALSE),IF(H259="MTC2, MTC3",VLOOKUP(MID(A259,6,4),Instructions!M$202:P$217,3,FALSE),IF(H259="MTC4",VLOOKUP(MID(A259,6,4),Instructions!R$202:U$208,3,FALSE)))))))</f>
        <v/>
      </c>
      <c r="D259" s="12" t="str">
        <f t="shared" si="15"/>
        <v/>
      </c>
      <c r="G259" s="13"/>
      <c r="H259" s="14" t="str">
        <f>IF(LEN(A259)=5,"",IF(InputSPP!A261="","",VLOOKUP(VALUE(MID(A259,4,1)),Instructions!D$202:F$204,3,FALSE)))</f>
        <v/>
      </c>
      <c r="I259" s="14" t="str">
        <f>IF(InputSPP!A261="","",IF(LEN(A259)&lt;6,"",IF(H259="MTC1",VLOOKUP(MID(A259,6,4),Instructions!H$202:I$223,2,FALSE),IF(H259="MTC2, MTC3",VLOOKUP(MID(A259,6,4),Instructions!M$202:P$217,2,FALSE),IF(H259="MTC4",VLOOKUP(MID(A259,6,4),Instructions!R$202:U$208,2,FALSE),"iets anders")))))</f>
        <v/>
      </c>
      <c r="J259" s="15" t="str">
        <f t="shared" ca="1" si="13"/>
        <v/>
      </c>
      <c r="K259" s="13" t="str">
        <f t="shared" ca="1" si="14"/>
        <v/>
      </c>
      <c r="L259" s="16" t="str">
        <f>IF(InputSPP!A261="","",IF(InputSPP!D261="",38626,InputSPP!D261))</f>
        <v/>
      </c>
      <c r="M259" s="16" t="str">
        <f>IF(InputSPP!A261="","",IF(InputSPP!E261="",73050,InputSPP!E261))</f>
        <v/>
      </c>
      <c r="N259" s="13" t="str">
        <f>IF(InputSPP!A261="","",InputSPP!C261)</f>
        <v/>
      </c>
      <c r="O259" s="13" t="str">
        <f>IF(InputSPP!A261="","",InputSPP!B261)</f>
        <v/>
      </c>
    </row>
    <row r="260" spans="1:15" x14ac:dyDescent="0.3">
      <c r="A260" s="11" t="str">
        <f>IF(InputSPP!A262="","",CONCATENATE("MOT",TRIM(InputSPP!A262)))</f>
        <v/>
      </c>
      <c r="B260" s="12" t="str">
        <f>IF(I260="","",IF(B259="","TITLE",IF((LEN(A260)-LEN(SUBSTITUTE(A260,".","")))&lt;(LEN(A261)-LEN(SUBSTITUTE(A261,".",""))),IF(C260=TRUE,"RADIO","TITLE"),IF(H260="MTC1",VLOOKUP(MID(A260,6,4),Instructions!H$202:J$223,3,FALSE),IF(H260="MTC2, MTC3",VLOOKUP(MID(A260,6,4),Instructions!M$202:P$217,3,FALSE),IF(H260="MTC4",VLOOKUP(MID(A260,6,4),Instructions!R$202:U$208,3,FALSE)))))))</f>
        <v/>
      </c>
      <c r="D260" s="12" t="str">
        <f t="shared" si="15"/>
        <v/>
      </c>
      <c r="G260" s="13"/>
      <c r="H260" s="14" t="str">
        <f>IF(LEN(A260)=5,"",IF(InputSPP!A262="","",VLOOKUP(VALUE(MID(A260,4,1)),Instructions!D$202:F$204,3,FALSE)))</f>
        <v/>
      </c>
      <c r="I260" s="14" t="str">
        <f>IF(InputSPP!A262="","",IF(LEN(A260)&lt;6,"",IF(H260="MTC1",VLOOKUP(MID(A260,6,4),Instructions!H$202:I$223,2,FALSE),IF(H260="MTC2, MTC3",VLOOKUP(MID(A260,6,4),Instructions!M$202:P$217,2,FALSE),IF(H260="MTC4",VLOOKUP(MID(A260,6,4),Instructions!R$202:U$208,2,FALSE),"iets anders")))))</f>
        <v/>
      </c>
      <c r="J260" s="15" t="str">
        <f t="shared" ref="J260:J289" ca="1" si="16">IF(I260="","",IF(LEN(A260)=7,COUNTIF(N260,"*"&amp;"sanction"&amp;"*") &gt; 0,CELL("contents",INDIRECT(CONCATENATE("J",MATCH(VLOOKUP(LEFT(A260,7),A:A,1,FALSE),A:A,0))))))</f>
        <v/>
      </c>
      <c r="K260" s="13" t="str">
        <f t="shared" ref="K260:K277" ca="1" si="17">IF(I260="","",IF(J260=TRUE,J260,IF(LEN(A260)=7,COUNTIF(N260,"*"&amp;"suspension"&amp;"*") &gt; 0,CELL("contents",INDIRECT(CONCATENATE("K",MATCH(VLOOKUP(LEFT(A260,7),A:A,1,FALSE),A:A,0)))))))</f>
        <v/>
      </c>
      <c r="L260" s="16" t="str">
        <f>IF(InputSPP!A262="","",IF(InputSPP!D262="",38626,InputSPP!D262))</f>
        <v/>
      </c>
      <c r="M260" s="16" t="str">
        <f>IF(InputSPP!A262="","",IF(InputSPP!E262="",73050,InputSPP!E262))</f>
        <v/>
      </c>
      <c r="N260" s="13" t="str">
        <f>IF(InputSPP!A262="","",InputSPP!C262)</f>
        <v/>
      </c>
      <c r="O260" s="13" t="str">
        <f>IF(InputSPP!A262="","",InputSPP!B262)</f>
        <v/>
      </c>
    </row>
    <row r="261" spans="1:15" x14ac:dyDescent="0.3">
      <c r="A261" s="11" t="str">
        <f>IF(InputSPP!A263="","",CONCATENATE("MOT",TRIM(InputSPP!A263)))</f>
        <v/>
      </c>
      <c r="B261" s="12" t="str">
        <f>IF(I261="","",IF(B260="","TITLE",IF((LEN(A261)-LEN(SUBSTITUTE(A261,".","")))&lt;(LEN(A262)-LEN(SUBSTITUTE(A262,".",""))),IF(C261=TRUE,"RADIO","TITLE"),IF(H261="MTC1",VLOOKUP(MID(A261,6,4),Instructions!H$202:J$223,3,FALSE),IF(H261="MTC2, MTC3",VLOOKUP(MID(A261,6,4),Instructions!M$202:P$217,3,FALSE),IF(H261="MTC4",VLOOKUP(MID(A261,6,4),Instructions!R$202:U$208,3,FALSE)))))))</f>
        <v/>
      </c>
      <c r="D261" s="12" t="str">
        <f t="shared" si="15"/>
        <v/>
      </c>
      <c r="G261" s="13"/>
      <c r="H261" s="14" t="str">
        <f>IF(LEN(A261)=5,"",IF(InputSPP!A263="","",VLOOKUP(VALUE(MID(A261,4,1)),Instructions!D$202:F$204,3,FALSE)))</f>
        <v/>
      </c>
      <c r="I261" s="14" t="str">
        <f>IF(InputSPP!A263="","",IF(LEN(A261)&lt;6,"",IF(H261="MTC1",VLOOKUP(MID(A261,6,4),Instructions!H$202:I$223,2,FALSE),IF(H261="MTC2, MTC3",VLOOKUP(MID(A261,6,4),Instructions!M$202:P$217,2,FALSE),IF(H261="MTC4",VLOOKUP(MID(A261,6,4),Instructions!R$202:U$208,2,FALSE),"iets anders")))))</f>
        <v/>
      </c>
      <c r="J261" s="15" t="str">
        <f t="shared" ca="1" si="16"/>
        <v/>
      </c>
      <c r="K261" s="13" t="str">
        <f t="shared" ca="1" si="17"/>
        <v/>
      </c>
      <c r="L261" s="16" t="str">
        <f>IF(InputSPP!A263="","",IF(InputSPP!D263="",38626,InputSPP!D263))</f>
        <v/>
      </c>
      <c r="M261" s="16" t="str">
        <f>IF(InputSPP!A263="","",IF(InputSPP!E263="",73050,InputSPP!E263))</f>
        <v/>
      </c>
      <c r="N261" s="13" t="str">
        <f>IF(InputSPP!A263="","",InputSPP!C263)</f>
        <v/>
      </c>
      <c r="O261" s="13" t="str">
        <f>IF(InputSPP!A263="","",InputSPP!B263)</f>
        <v/>
      </c>
    </row>
    <row r="262" spans="1:15" x14ac:dyDescent="0.3">
      <c r="A262" s="11" t="str">
        <f>IF(InputSPP!A264="","",CONCATENATE("MOT",TRIM(InputSPP!A264)))</f>
        <v/>
      </c>
      <c r="B262" s="12" t="str">
        <f>IF(I262="","",IF(B261="","TITLE",IF((LEN(A262)-LEN(SUBSTITUTE(A262,".","")))&lt;(LEN(A263)-LEN(SUBSTITUTE(A263,".",""))),IF(C262=TRUE,"RADIO","TITLE"),IF(H262="MTC1",VLOOKUP(MID(A262,6,4),Instructions!H$202:J$223,3,FALSE),IF(H262="MTC2, MTC3",VLOOKUP(MID(A262,6,4),Instructions!M$202:P$217,3,FALSE),IF(H262="MTC4",VLOOKUP(MID(A262,6,4),Instructions!R$202:U$208,3,FALSE)))))))</f>
        <v/>
      </c>
      <c r="D262" s="12" t="str">
        <f t="shared" si="15"/>
        <v/>
      </c>
      <c r="G262" s="13"/>
      <c r="H262" s="14" t="str">
        <f>IF(LEN(A262)=5,"",IF(InputSPP!A264="","",VLOOKUP(VALUE(MID(A262,4,1)),Instructions!D$202:F$204,3,FALSE)))</f>
        <v/>
      </c>
      <c r="I262" s="14" t="str">
        <f>IF(InputSPP!A264="","",IF(LEN(A262)&lt;6,"",IF(H262="MTC1",VLOOKUP(MID(A262,6,4),Instructions!H$202:I$223,2,FALSE),IF(H262="MTC2, MTC3",VLOOKUP(MID(A262,6,4),Instructions!M$202:P$217,2,FALSE),IF(H262="MTC4",VLOOKUP(MID(A262,6,4),Instructions!R$202:U$208,2,FALSE),"iets anders")))))</f>
        <v/>
      </c>
      <c r="J262" s="15" t="str">
        <f t="shared" ca="1" si="16"/>
        <v/>
      </c>
      <c r="K262" s="13" t="str">
        <f t="shared" ca="1" si="17"/>
        <v/>
      </c>
      <c r="L262" s="16" t="str">
        <f>IF(InputSPP!A264="","",IF(InputSPP!D264="",38626,InputSPP!D264))</f>
        <v/>
      </c>
      <c r="M262" s="16" t="str">
        <f>IF(InputSPP!A264="","",IF(InputSPP!E264="",73050,InputSPP!E264))</f>
        <v/>
      </c>
      <c r="N262" s="13" t="str">
        <f>IF(InputSPP!A264="","",InputSPP!C264)</f>
        <v/>
      </c>
      <c r="O262" s="13" t="str">
        <f>IF(InputSPP!A264="","",InputSPP!B264)</f>
        <v/>
      </c>
    </row>
    <row r="263" spans="1:15" x14ac:dyDescent="0.3">
      <c r="A263" s="11" t="str">
        <f>IF(InputSPP!A265="","",CONCATENATE("MOT",TRIM(InputSPP!A265)))</f>
        <v/>
      </c>
      <c r="B263" s="12" t="str">
        <f>IF(I263="","",IF(B262="","TITLE",IF((LEN(A263)-LEN(SUBSTITUTE(A263,".","")))&lt;(LEN(A264)-LEN(SUBSTITUTE(A264,".",""))),IF(C263=TRUE,"RADIO","TITLE"),IF(H263="MTC1",VLOOKUP(MID(A263,6,4),Instructions!H$202:J$223,3,FALSE),IF(H263="MTC2, MTC3",VLOOKUP(MID(A263,6,4),Instructions!M$202:P$217,3,FALSE),IF(H263="MTC4",VLOOKUP(MID(A263,6,4),Instructions!R$202:U$208,3,FALSE)))))))</f>
        <v/>
      </c>
      <c r="D263" s="12" t="str">
        <f t="shared" si="15"/>
        <v/>
      </c>
      <c r="G263" s="13"/>
      <c r="H263" s="14" t="str">
        <f>IF(LEN(A263)=5,"",IF(InputSPP!A265="","",VLOOKUP(VALUE(MID(A263,4,1)),Instructions!D$202:F$204,3,FALSE)))</f>
        <v/>
      </c>
      <c r="I263" s="14" t="str">
        <f>IF(InputSPP!A265="","",IF(LEN(A263)&lt;6,"",IF(H263="MTC1",VLOOKUP(MID(A263,6,4),Instructions!H$202:I$223,2,FALSE),IF(H263="MTC2, MTC3",VLOOKUP(MID(A263,6,4),Instructions!M$202:P$217,2,FALSE),IF(H263="MTC4",VLOOKUP(MID(A263,6,4),Instructions!R$202:U$208,2,FALSE),"iets anders")))))</f>
        <v/>
      </c>
      <c r="J263" s="15" t="str">
        <f t="shared" ca="1" si="16"/>
        <v/>
      </c>
      <c r="K263" s="13" t="str">
        <f t="shared" ca="1" si="17"/>
        <v/>
      </c>
      <c r="L263" s="16" t="str">
        <f>IF(InputSPP!A265="","",IF(InputSPP!D265="",38626,InputSPP!D265))</f>
        <v/>
      </c>
      <c r="M263" s="16" t="str">
        <f>IF(InputSPP!A265="","",IF(InputSPP!E265="",73050,InputSPP!E265))</f>
        <v/>
      </c>
      <c r="N263" s="13" t="str">
        <f>IF(InputSPP!A265="","",InputSPP!C265)</f>
        <v/>
      </c>
      <c r="O263" s="13" t="str">
        <f>IF(InputSPP!A265="","",InputSPP!B265)</f>
        <v/>
      </c>
    </row>
    <row r="264" spans="1:15" x14ac:dyDescent="0.3">
      <c r="A264" s="11" t="str">
        <f>IF(InputSPP!A266="","",CONCATENATE("MOT",TRIM(InputSPP!A266)))</f>
        <v/>
      </c>
      <c r="B264" s="12" t="str">
        <f>IF(I264="","",IF(B263="","TITLE",IF((LEN(A264)-LEN(SUBSTITUTE(A264,".","")))&lt;(LEN(A265)-LEN(SUBSTITUTE(A265,".",""))),IF(C264=TRUE,"RADIO","TITLE"),IF(H264="MTC1",VLOOKUP(MID(A264,6,4),Instructions!H$202:J$223,3,FALSE),IF(H264="MTC2, MTC3",VLOOKUP(MID(A264,6,4),Instructions!M$202:P$217,3,FALSE),IF(H264="MTC4",VLOOKUP(MID(A264,6,4),Instructions!R$202:U$208,3,FALSE)))))))</f>
        <v/>
      </c>
      <c r="D264" s="12" t="str">
        <f t="shared" si="15"/>
        <v/>
      </c>
      <c r="G264" s="13"/>
      <c r="H264" s="14" t="str">
        <f>IF(LEN(A264)=5,"",IF(InputSPP!A266="","",VLOOKUP(VALUE(MID(A264,4,1)),Instructions!D$202:F$204,3,FALSE)))</f>
        <v/>
      </c>
      <c r="I264" s="14" t="str">
        <f>IF(InputSPP!A266="","",IF(LEN(A264)&lt;6,"",IF(H264="MTC1",VLOOKUP(MID(A264,6,4),Instructions!H$202:I$223,2,FALSE),IF(H264="MTC2, MTC3",VLOOKUP(MID(A264,6,4),Instructions!M$202:P$217,2,FALSE),IF(H264="MTC4",VLOOKUP(MID(A264,6,4),Instructions!R$202:U$208,2,FALSE),"iets anders")))))</f>
        <v/>
      </c>
      <c r="J264" s="15" t="str">
        <f t="shared" ca="1" si="16"/>
        <v/>
      </c>
      <c r="K264" s="13" t="str">
        <f t="shared" ca="1" si="17"/>
        <v/>
      </c>
      <c r="L264" s="16" t="str">
        <f>IF(InputSPP!A266="","",IF(InputSPP!D266="",38626,InputSPP!D266))</f>
        <v/>
      </c>
      <c r="M264" s="16" t="str">
        <f>IF(InputSPP!A266="","",IF(InputSPP!E266="",73050,InputSPP!E266))</f>
        <v/>
      </c>
      <c r="N264" s="13" t="str">
        <f>IF(InputSPP!A266="","",InputSPP!C266)</f>
        <v/>
      </c>
      <c r="O264" s="13" t="str">
        <f>IF(InputSPP!A266="","",InputSPP!B266)</f>
        <v/>
      </c>
    </row>
    <row r="265" spans="1:15" x14ac:dyDescent="0.3">
      <c r="A265" s="11" t="str">
        <f>IF(InputSPP!A267="","",CONCATENATE("MOT",TRIM(InputSPP!A267)))</f>
        <v/>
      </c>
      <c r="B265" s="12" t="str">
        <f>IF(I265="","",IF(B264="","TITLE",IF((LEN(A265)-LEN(SUBSTITUTE(A265,".","")))&lt;(LEN(A266)-LEN(SUBSTITUTE(A266,".",""))),IF(C265=TRUE,"RADIO","TITLE"),IF(H265="MTC1",VLOOKUP(MID(A265,6,4),Instructions!H$202:J$223,3,FALSE),IF(H265="MTC2, MTC3",VLOOKUP(MID(A265,6,4),Instructions!M$202:P$217,3,FALSE),IF(H265="MTC4",VLOOKUP(MID(A265,6,4),Instructions!R$202:U$208,3,FALSE)))))))</f>
        <v/>
      </c>
      <c r="D265" s="12" t="str">
        <f t="shared" si="15"/>
        <v/>
      </c>
      <c r="G265" s="13"/>
      <c r="H265" s="14" t="str">
        <f>IF(LEN(A265)=5,"",IF(InputSPP!A267="","",VLOOKUP(VALUE(MID(A265,4,1)),Instructions!D$202:F$204,3,FALSE)))</f>
        <v/>
      </c>
      <c r="I265" s="14" t="str">
        <f>IF(InputSPP!A267="","",IF(LEN(A265)&lt;6,"",IF(H265="MTC1",VLOOKUP(MID(A265,6,4),Instructions!H$202:I$223,2,FALSE),IF(H265="MTC2, MTC3",VLOOKUP(MID(A265,6,4),Instructions!M$202:P$217,2,FALSE),IF(H265="MTC4",VLOOKUP(MID(A265,6,4),Instructions!R$202:U$208,2,FALSE),"iets anders")))))</f>
        <v/>
      </c>
      <c r="J265" s="15" t="str">
        <f t="shared" ca="1" si="16"/>
        <v/>
      </c>
      <c r="K265" s="13" t="str">
        <f t="shared" ca="1" si="17"/>
        <v/>
      </c>
      <c r="L265" s="16" t="str">
        <f>IF(InputSPP!A267="","",IF(InputSPP!D267="",38626,InputSPP!D267))</f>
        <v/>
      </c>
      <c r="M265" s="16" t="str">
        <f>IF(InputSPP!A267="","",IF(InputSPP!E267="",73050,InputSPP!E267))</f>
        <v/>
      </c>
      <c r="N265" s="13" t="str">
        <f>IF(InputSPP!A267="","",InputSPP!C267)</f>
        <v/>
      </c>
      <c r="O265" s="13" t="str">
        <f>IF(InputSPP!A267="","",InputSPP!B267)</f>
        <v/>
      </c>
    </row>
    <row r="266" spans="1:15" x14ac:dyDescent="0.3">
      <c r="A266" s="11" t="str">
        <f>IF(InputSPP!A268="","",CONCATENATE("MOT",TRIM(InputSPP!A268)))</f>
        <v/>
      </c>
      <c r="B266" s="12" t="str">
        <f>IF(I266="","",IF(B265="","TITLE",IF((LEN(A266)-LEN(SUBSTITUTE(A266,".","")))&lt;(LEN(A267)-LEN(SUBSTITUTE(A267,".",""))),IF(C266=TRUE,"RADIO","TITLE"),IF(H266="MTC1",VLOOKUP(MID(A266,6,4),Instructions!H$202:J$223,3,FALSE),IF(H266="MTC2, MTC3",VLOOKUP(MID(A266,6,4),Instructions!M$202:P$217,3,FALSE),IF(H266="MTC4",VLOOKUP(MID(A266,6,4),Instructions!R$202:U$208,3,FALSE)))))))</f>
        <v/>
      </c>
      <c r="D266" s="12" t="str">
        <f t="shared" si="15"/>
        <v/>
      </c>
      <c r="G266" s="13"/>
      <c r="H266" s="14" t="str">
        <f>IF(LEN(A266)=5,"",IF(InputSPP!A268="","",VLOOKUP(VALUE(MID(A266,4,1)),Instructions!D$202:F$204,3,FALSE)))</f>
        <v/>
      </c>
      <c r="I266" s="14" t="str">
        <f>IF(InputSPP!A268="","",IF(LEN(A266)&lt;6,"",IF(H266="MTC1",VLOOKUP(MID(A266,6,4),Instructions!H$202:I$223,2,FALSE),IF(H266="MTC2, MTC3",VLOOKUP(MID(A266,6,4),Instructions!M$202:P$217,2,FALSE),IF(H266="MTC4",VLOOKUP(MID(A266,6,4),Instructions!R$202:U$208,2,FALSE),"iets anders")))))</f>
        <v/>
      </c>
      <c r="J266" s="15" t="str">
        <f t="shared" ca="1" si="16"/>
        <v/>
      </c>
      <c r="K266" s="13" t="str">
        <f t="shared" ca="1" si="17"/>
        <v/>
      </c>
      <c r="L266" s="16" t="str">
        <f>IF(InputSPP!A268="","",IF(InputSPP!D268="",38626,InputSPP!D268))</f>
        <v/>
      </c>
      <c r="M266" s="16" t="str">
        <f>IF(InputSPP!A268="","",IF(InputSPP!E268="",73050,InputSPP!E268))</f>
        <v/>
      </c>
      <c r="N266" s="13" t="str">
        <f>IF(InputSPP!A268="","",InputSPP!C268)</f>
        <v/>
      </c>
      <c r="O266" s="13" t="str">
        <f>IF(InputSPP!A268="","",InputSPP!B268)</f>
        <v/>
      </c>
    </row>
    <row r="267" spans="1:15" x14ac:dyDescent="0.3">
      <c r="A267" s="11" t="str">
        <f>IF(InputSPP!A269="","",CONCATENATE("MOT",TRIM(InputSPP!A269)))</f>
        <v/>
      </c>
      <c r="B267" s="12" t="str">
        <f>IF(I267="","",IF(B266="","TITLE",IF((LEN(A267)-LEN(SUBSTITUTE(A267,".","")))&lt;(LEN(A268)-LEN(SUBSTITUTE(A268,".",""))),IF(C267=TRUE,"RADIO","TITLE"),IF(H267="MTC1",VLOOKUP(MID(A267,6,4),Instructions!H$202:J$223,3,FALSE),IF(H267="MTC2, MTC3",VLOOKUP(MID(A267,6,4),Instructions!M$202:P$217,3,FALSE),IF(H267="MTC4",VLOOKUP(MID(A267,6,4),Instructions!R$202:U$208,3,FALSE)))))))</f>
        <v/>
      </c>
      <c r="D267" s="12" t="str">
        <f t="shared" si="15"/>
        <v/>
      </c>
      <c r="G267" s="13"/>
      <c r="H267" s="14" t="str">
        <f>IF(LEN(A267)=5,"",IF(InputSPP!A269="","",VLOOKUP(VALUE(MID(A267,4,1)),Instructions!D$202:F$204,3,FALSE)))</f>
        <v/>
      </c>
      <c r="I267" s="14" t="str">
        <f>IF(InputSPP!A269="","",IF(LEN(A267)&lt;6,"",IF(H267="MTC1",VLOOKUP(MID(A267,6,4),Instructions!H$202:I$223,2,FALSE),IF(H267="MTC2, MTC3",VLOOKUP(MID(A267,6,4),Instructions!M$202:P$217,2,FALSE),IF(H267="MTC4",VLOOKUP(MID(A267,6,4),Instructions!R$202:U$208,2,FALSE),"iets anders")))))</f>
        <v/>
      </c>
      <c r="J267" s="15" t="str">
        <f t="shared" ca="1" si="16"/>
        <v/>
      </c>
      <c r="K267" s="13" t="str">
        <f t="shared" ca="1" si="17"/>
        <v/>
      </c>
      <c r="L267" s="16" t="str">
        <f>IF(InputSPP!A269="","",IF(InputSPP!D269="",38626,InputSPP!D269))</f>
        <v/>
      </c>
      <c r="M267" s="16" t="str">
        <f>IF(InputSPP!A269="","",IF(InputSPP!E269="",73050,InputSPP!E269))</f>
        <v/>
      </c>
      <c r="N267" s="13" t="str">
        <f>IF(InputSPP!A269="","",InputSPP!C269)</f>
        <v/>
      </c>
      <c r="O267" s="13" t="str">
        <f>IF(InputSPP!A269="","",InputSPP!B269)</f>
        <v/>
      </c>
    </row>
    <row r="268" spans="1:15" x14ac:dyDescent="0.3">
      <c r="A268" s="11" t="str">
        <f>IF(InputSPP!A270="","",CONCATENATE("MOT",TRIM(InputSPP!A270)))</f>
        <v/>
      </c>
      <c r="B268" s="12" t="str">
        <f>IF(I268="","",IF(B267="","TITLE",IF((LEN(A268)-LEN(SUBSTITUTE(A268,".","")))&lt;(LEN(A269)-LEN(SUBSTITUTE(A269,".",""))),IF(C268=TRUE,"RADIO","TITLE"),IF(H268="MTC1",VLOOKUP(MID(A268,6,4),Instructions!H$202:J$223,3,FALSE),IF(H268="MTC2, MTC3",VLOOKUP(MID(A268,6,4),Instructions!M$202:P$217,3,FALSE),IF(H268="MTC4",VLOOKUP(MID(A268,6,4),Instructions!R$202:U$208,3,FALSE)))))))</f>
        <v/>
      </c>
      <c r="D268" s="12" t="str">
        <f t="shared" si="15"/>
        <v/>
      </c>
      <c r="G268" s="13"/>
      <c r="H268" s="14" t="str">
        <f>IF(LEN(A268)=5,"",IF(InputSPP!A270="","",VLOOKUP(VALUE(MID(A268,4,1)),Instructions!D$202:F$204,3,FALSE)))</f>
        <v/>
      </c>
      <c r="I268" s="14" t="str">
        <f>IF(InputSPP!A270="","",IF(LEN(A268)&lt;6,"",IF(H268="MTC1",VLOOKUP(MID(A268,6,4),Instructions!H$202:I$223,2,FALSE),IF(H268="MTC2, MTC3",VLOOKUP(MID(A268,6,4),Instructions!M$202:P$217,2,FALSE),IF(H268="MTC4",VLOOKUP(MID(A268,6,4),Instructions!R$202:U$208,2,FALSE),"iets anders")))))</f>
        <v/>
      </c>
      <c r="J268" s="15" t="str">
        <f t="shared" ca="1" si="16"/>
        <v/>
      </c>
      <c r="K268" s="13" t="str">
        <f t="shared" ca="1" si="17"/>
        <v/>
      </c>
      <c r="L268" s="16" t="str">
        <f>IF(InputSPP!A270="","",IF(InputSPP!D270="",38626,InputSPP!D270))</f>
        <v/>
      </c>
      <c r="M268" s="16" t="str">
        <f>IF(InputSPP!A270="","",IF(InputSPP!E270="",73050,InputSPP!E270))</f>
        <v/>
      </c>
      <c r="N268" s="13" t="str">
        <f>IF(InputSPP!A270="","",InputSPP!C270)</f>
        <v/>
      </c>
      <c r="O268" s="13" t="str">
        <f>IF(InputSPP!A270="","",InputSPP!B270)</f>
        <v/>
      </c>
    </row>
    <row r="269" spans="1:15" x14ac:dyDescent="0.3">
      <c r="A269" s="11" t="str">
        <f>IF(InputSPP!A271="","",CONCATENATE("MOT",TRIM(InputSPP!A271)))</f>
        <v/>
      </c>
      <c r="B269" s="12" t="str">
        <f>IF(I269="","",IF(B268="","TITLE",IF((LEN(A269)-LEN(SUBSTITUTE(A269,".","")))&lt;(LEN(A270)-LEN(SUBSTITUTE(A270,".",""))),IF(C269=TRUE,"RADIO","TITLE"),IF(H269="MTC1",VLOOKUP(MID(A269,6,4),Instructions!H$202:J$223,3,FALSE),IF(H269="MTC2, MTC3",VLOOKUP(MID(A269,6,4),Instructions!M$202:P$217,3,FALSE),IF(H269="MTC4",VLOOKUP(MID(A269,6,4),Instructions!R$202:U$208,3,FALSE)))))))</f>
        <v/>
      </c>
      <c r="D269" s="12" t="str">
        <f t="shared" si="15"/>
        <v/>
      </c>
      <c r="G269" s="13"/>
      <c r="H269" s="14" t="str">
        <f>IF(LEN(A269)=5,"",IF(InputSPP!A271="","",VLOOKUP(VALUE(MID(A269,4,1)),Instructions!D$202:F$204,3,FALSE)))</f>
        <v/>
      </c>
      <c r="I269" s="14" t="str">
        <f>IF(InputSPP!A271="","",IF(LEN(A269)&lt;6,"",IF(H269="MTC1",VLOOKUP(MID(A269,6,4),Instructions!H$202:I$223,2,FALSE),IF(H269="MTC2, MTC3",VLOOKUP(MID(A269,6,4),Instructions!M$202:P$217,2,FALSE),IF(H269="MTC4",VLOOKUP(MID(A269,6,4),Instructions!R$202:U$208,2,FALSE),"iets anders")))))</f>
        <v/>
      </c>
      <c r="J269" s="15" t="str">
        <f t="shared" ca="1" si="16"/>
        <v/>
      </c>
      <c r="K269" s="13" t="str">
        <f t="shared" ca="1" si="17"/>
        <v/>
      </c>
      <c r="L269" s="16" t="str">
        <f>IF(InputSPP!A271="","",IF(InputSPP!D271="",38626,InputSPP!D271))</f>
        <v/>
      </c>
      <c r="M269" s="16" t="str">
        <f>IF(InputSPP!A271="","",IF(InputSPP!E271="",73050,InputSPP!E271))</f>
        <v/>
      </c>
      <c r="N269" s="13" t="str">
        <f>IF(InputSPP!A271="","",InputSPP!C271)</f>
        <v/>
      </c>
      <c r="O269" s="13" t="str">
        <f>IF(InputSPP!A271="","",InputSPP!B271)</f>
        <v/>
      </c>
    </row>
    <row r="270" spans="1:15" x14ac:dyDescent="0.3">
      <c r="A270" s="11" t="str">
        <f>IF(InputSPP!A272="","",CONCATENATE("MOT",TRIM(InputSPP!A272)))</f>
        <v/>
      </c>
      <c r="B270" s="12" t="str">
        <f>IF(I270="","",IF(B269="","TITLE",IF((LEN(A270)-LEN(SUBSTITUTE(A270,".","")))&lt;(LEN(A271)-LEN(SUBSTITUTE(A271,".",""))),IF(C270=TRUE,"RADIO","TITLE"),IF(H270="MTC1",VLOOKUP(MID(A270,6,4),Instructions!H$202:J$223,3,FALSE),IF(H270="MTC2, MTC3",VLOOKUP(MID(A270,6,4),Instructions!M$202:P$217,3,FALSE),IF(H270="MTC4",VLOOKUP(MID(A270,6,4),Instructions!R$202:U$208,3,FALSE)))))))</f>
        <v/>
      </c>
      <c r="D270" s="12" t="str">
        <f t="shared" si="15"/>
        <v/>
      </c>
      <c r="G270" s="13"/>
      <c r="H270" s="14" t="str">
        <f>IF(LEN(A270)=5,"",IF(InputSPP!A272="","",VLOOKUP(VALUE(MID(A270,4,1)),Instructions!D$202:F$204,3,FALSE)))</f>
        <v/>
      </c>
      <c r="I270" s="14" t="str">
        <f>IF(InputSPP!A272="","",IF(LEN(A270)&lt;6,"",IF(H270="MTC1",VLOOKUP(MID(A270,6,4),Instructions!H$202:I$223,2,FALSE),IF(H270="MTC2, MTC3",VLOOKUP(MID(A270,6,4),Instructions!M$202:P$217,2,FALSE),IF(H270="MTC4",VLOOKUP(MID(A270,6,4),Instructions!R$202:U$208,2,FALSE),"iets anders")))))</f>
        <v/>
      </c>
      <c r="J270" s="15" t="str">
        <f t="shared" ca="1" si="16"/>
        <v/>
      </c>
      <c r="K270" s="13" t="str">
        <f t="shared" ca="1" si="17"/>
        <v/>
      </c>
      <c r="L270" s="16" t="str">
        <f>IF(InputSPP!A272="","",IF(InputSPP!D272="",38626,InputSPP!D272))</f>
        <v/>
      </c>
      <c r="M270" s="16" t="str">
        <f>IF(InputSPP!A272="","",IF(InputSPP!E272="",73050,InputSPP!E272))</f>
        <v/>
      </c>
      <c r="N270" s="13" t="str">
        <f>IF(InputSPP!A272="","",InputSPP!C272)</f>
        <v/>
      </c>
      <c r="O270" s="13" t="str">
        <f>IF(InputSPP!A272="","",InputSPP!B272)</f>
        <v/>
      </c>
    </row>
    <row r="271" spans="1:15" x14ac:dyDescent="0.3">
      <c r="A271" s="11" t="str">
        <f>IF(InputSPP!A273="","",CONCATENATE("MOT",TRIM(InputSPP!A273)))</f>
        <v/>
      </c>
      <c r="B271" s="12" t="str">
        <f>IF(I271="","",IF(B270="","TITLE",IF((LEN(A271)-LEN(SUBSTITUTE(A271,".","")))&lt;(LEN(A272)-LEN(SUBSTITUTE(A272,".",""))),IF(C271=TRUE,"RADIO","TITLE"),IF(H271="MTC1",VLOOKUP(MID(A271,6,4),Instructions!H$202:J$223,3,FALSE),IF(H271="MTC2, MTC3",VLOOKUP(MID(A271,6,4),Instructions!M$202:P$217,3,FALSE),IF(H271="MTC4",VLOOKUP(MID(A271,6,4),Instructions!R$202:U$208,3,FALSE)))))))</f>
        <v/>
      </c>
      <c r="D271" s="12" t="str">
        <f t="shared" si="15"/>
        <v/>
      </c>
      <c r="G271" s="13"/>
      <c r="H271" s="14" t="str">
        <f>IF(LEN(A271)=5,"",IF(InputSPP!A273="","",VLOOKUP(VALUE(MID(A271,4,1)),Instructions!D$202:F$204,3,FALSE)))</f>
        <v/>
      </c>
      <c r="I271" s="14" t="str">
        <f>IF(InputSPP!A273="","",IF(LEN(A271)&lt;6,"",IF(H271="MTC1",VLOOKUP(MID(A271,6,4),Instructions!H$202:I$223,2,FALSE),IF(H271="MTC2, MTC3",VLOOKUP(MID(A271,6,4),Instructions!M$202:P$217,2,FALSE),IF(H271="MTC4",VLOOKUP(MID(A271,6,4),Instructions!R$202:U$208,2,FALSE),"iets anders")))))</f>
        <v/>
      </c>
      <c r="J271" s="15" t="str">
        <f t="shared" ca="1" si="16"/>
        <v/>
      </c>
      <c r="K271" s="13" t="str">
        <f t="shared" ca="1" si="17"/>
        <v/>
      </c>
      <c r="L271" s="16" t="str">
        <f>IF(InputSPP!A273="","",IF(InputSPP!D273="",38626,InputSPP!D273))</f>
        <v/>
      </c>
      <c r="M271" s="16" t="str">
        <f>IF(InputSPP!A273="","",IF(InputSPP!E273="",73050,InputSPP!E273))</f>
        <v/>
      </c>
      <c r="N271" s="13" t="str">
        <f>IF(InputSPP!A273="","",InputSPP!C273)</f>
        <v/>
      </c>
      <c r="O271" s="13" t="str">
        <f>IF(InputSPP!A273="","",InputSPP!B273)</f>
        <v/>
      </c>
    </row>
    <row r="272" spans="1:15" x14ac:dyDescent="0.3">
      <c r="A272" s="11" t="str">
        <f>IF(InputSPP!A274="","",CONCATENATE("MOT",TRIM(InputSPP!A274)))</f>
        <v/>
      </c>
      <c r="B272" s="12" t="str">
        <f>IF(I272="","",IF(B271="","TITLE",IF((LEN(A272)-LEN(SUBSTITUTE(A272,".","")))&lt;(LEN(A273)-LEN(SUBSTITUTE(A273,".",""))),IF(C272=TRUE,"RADIO","TITLE"),IF(H272="MTC1",VLOOKUP(MID(A272,6,4),Instructions!H$202:J$223,3,FALSE),IF(H272="MTC2, MTC3",VLOOKUP(MID(A272,6,4),Instructions!M$202:P$217,3,FALSE),IF(H272="MTC4",VLOOKUP(MID(A272,6,4),Instructions!R$202:U$208,3,FALSE)))))))</f>
        <v/>
      </c>
      <c r="D272" s="12" t="str">
        <f t="shared" si="15"/>
        <v/>
      </c>
      <c r="G272" s="13"/>
      <c r="H272" s="14" t="str">
        <f>IF(LEN(A272)=5,"",IF(InputSPP!A274="","",VLOOKUP(VALUE(MID(A272,4,1)),Instructions!D$202:F$204,3,FALSE)))</f>
        <v/>
      </c>
      <c r="I272" s="14" t="str">
        <f>IF(InputSPP!A274="","",IF(LEN(A272)&lt;6,"",IF(H272="MTC1",VLOOKUP(MID(A272,6,4),Instructions!H$202:I$223,2,FALSE),IF(H272="MTC2, MTC3",VLOOKUP(MID(A272,6,4),Instructions!M$202:P$217,2,FALSE),IF(H272="MTC4",VLOOKUP(MID(A272,6,4),Instructions!R$202:U$208,2,FALSE),"iets anders")))))</f>
        <v/>
      </c>
      <c r="J272" s="15" t="str">
        <f t="shared" ca="1" si="16"/>
        <v/>
      </c>
      <c r="K272" s="13" t="str">
        <f t="shared" ca="1" si="17"/>
        <v/>
      </c>
      <c r="L272" s="16" t="str">
        <f>IF(InputSPP!A274="","",IF(InputSPP!D274="",38626,InputSPP!D274))</f>
        <v/>
      </c>
      <c r="M272" s="16" t="str">
        <f>IF(InputSPP!A274="","",IF(InputSPP!E274="",73050,InputSPP!E274))</f>
        <v/>
      </c>
      <c r="N272" s="13" t="str">
        <f>IF(InputSPP!A274="","",InputSPP!C274)</f>
        <v/>
      </c>
      <c r="O272" s="13" t="str">
        <f>IF(InputSPP!A274="","",InputSPP!B274)</f>
        <v/>
      </c>
    </row>
    <row r="273" spans="1:15" x14ac:dyDescent="0.3">
      <c r="A273" s="11" t="str">
        <f>IF(InputSPP!A275="","",CONCATENATE("MOT",TRIM(InputSPP!A275)))</f>
        <v/>
      </c>
      <c r="B273" s="12" t="str">
        <f>IF(I273="","",IF(B272="","TITLE",IF((LEN(A273)-LEN(SUBSTITUTE(A273,".","")))&lt;(LEN(A274)-LEN(SUBSTITUTE(A274,".",""))),IF(C273=TRUE,"RADIO","TITLE"),IF(H273="MTC1",VLOOKUP(MID(A273,6,4),Instructions!H$202:J$223,3,FALSE),IF(H273="MTC2, MTC3",VLOOKUP(MID(A273,6,4),Instructions!M$202:P$217,3,FALSE),IF(H273="MTC4",VLOOKUP(MID(A273,6,4),Instructions!R$202:U$208,3,FALSE)))))))</f>
        <v/>
      </c>
      <c r="D273" s="12" t="str">
        <f t="shared" si="15"/>
        <v/>
      </c>
      <c r="G273" s="13"/>
      <c r="H273" s="14" t="str">
        <f>IF(LEN(A273)=5,"",IF(InputSPP!A275="","",VLOOKUP(VALUE(MID(A273,4,1)),Instructions!D$202:F$204,3,FALSE)))</f>
        <v/>
      </c>
      <c r="I273" s="14" t="str">
        <f>IF(InputSPP!A275="","",IF(LEN(A273)&lt;6,"",IF(H273="MTC1",VLOOKUP(MID(A273,6,4),Instructions!H$202:I$223,2,FALSE),IF(H273="MTC2, MTC3",VLOOKUP(MID(A273,6,4),Instructions!M$202:P$217,2,FALSE),IF(H273="MTC4",VLOOKUP(MID(A273,6,4),Instructions!R$202:U$208,2,FALSE),"iets anders")))))</f>
        <v/>
      </c>
      <c r="J273" s="15" t="str">
        <f t="shared" ca="1" si="16"/>
        <v/>
      </c>
      <c r="K273" s="13" t="str">
        <f t="shared" ca="1" si="17"/>
        <v/>
      </c>
      <c r="L273" s="16" t="str">
        <f>IF(InputSPP!A275="","",IF(InputSPP!D275="",38626,InputSPP!D275))</f>
        <v/>
      </c>
      <c r="M273" s="16" t="str">
        <f>IF(InputSPP!A275="","",IF(InputSPP!E275="",73050,InputSPP!E275))</f>
        <v/>
      </c>
      <c r="N273" s="13" t="str">
        <f>IF(InputSPP!A275="","",InputSPP!C275)</f>
        <v/>
      </c>
      <c r="O273" s="13" t="str">
        <f>IF(InputSPP!A275="","",InputSPP!B275)</f>
        <v/>
      </c>
    </row>
    <row r="274" spans="1:15" x14ac:dyDescent="0.3">
      <c r="A274" s="11" t="str">
        <f>IF(InputSPP!A276="","",CONCATENATE("MOT",TRIM(InputSPP!A276)))</f>
        <v/>
      </c>
      <c r="B274" s="12" t="str">
        <f>IF(I274="","",IF(B273="","TITLE",IF((LEN(A274)-LEN(SUBSTITUTE(A274,".","")))&lt;(LEN(A275)-LEN(SUBSTITUTE(A275,".",""))),IF(C274=TRUE,"RADIO","TITLE"),IF(H274="MTC1",VLOOKUP(MID(A274,6,4),Instructions!H$202:J$223,3,FALSE),IF(H274="MTC2, MTC3",VLOOKUP(MID(A274,6,4),Instructions!M$202:P$217,3,FALSE),IF(H274="MTC4",VLOOKUP(MID(A274,6,4),Instructions!R$202:U$208,3,FALSE)))))))</f>
        <v/>
      </c>
      <c r="D274" s="12" t="str">
        <f t="shared" si="15"/>
        <v/>
      </c>
      <c r="G274" s="13"/>
      <c r="H274" s="14" t="str">
        <f>IF(LEN(A274)=5,"",IF(InputSPP!A276="","",VLOOKUP(VALUE(MID(A274,4,1)),Instructions!D$202:F$204,3,FALSE)))</f>
        <v/>
      </c>
      <c r="I274" s="14" t="str">
        <f>IF(InputSPP!A276="","",IF(LEN(A274)&lt;6,"",IF(H274="MTC1",VLOOKUP(MID(A274,6,4),Instructions!H$202:I$223,2,FALSE),IF(H274="MTC2, MTC3",VLOOKUP(MID(A274,6,4),Instructions!M$202:P$217,2,FALSE),IF(H274="MTC4",VLOOKUP(MID(A274,6,4),Instructions!R$202:U$208,2,FALSE),"iets anders")))))</f>
        <v/>
      </c>
      <c r="J274" s="15" t="str">
        <f t="shared" ca="1" si="16"/>
        <v/>
      </c>
      <c r="K274" s="13" t="str">
        <f t="shared" ca="1" si="17"/>
        <v/>
      </c>
      <c r="L274" s="16" t="str">
        <f>IF(InputSPP!A276="","",IF(InputSPP!D276="",38626,InputSPP!D276))</f>
        <v/>
      </c>
      <c r="M274" s="16" t="str">
        <f>IF(InputSPP!A276="","",IF(InputSPP!E276="",73050,InputSPP!E276))</f>
        <v/>
      </c>
      <c r="N274" s="13" t="str">
        <f>IF(InputSPP!A276="","",InputSPP!C276)</f>
        <v/>
      </c>
      <c r="O274" s="13" t="str">
        <f>IF(InputSPP!A276="","",InputSPP!B276)</f>
        <v/>
      </c>
    </row>
    <row r="275" spans="1:15" x14ac:dyDescent="0.3">
      <c r="B275" s="12" t="str">
        <f>IF(I275="","",IF(B274="","TITLE",IF((LEN(A275)-LEN(SUBSTITUTE(A275,".","")))&lt;(LEN(A276)-LEN(SUBSTITUTE(A276,".",""))),IF(C275=TRUE,"RADIO","TITLE"),IF(H275="MTC1",VLOOKUP(MID(A275,6,4),Instructions!H$202:J$223,3,FALSE),IF(H275="MTC2, MTC3",VLOOKUP(MID(A275,6,4),Instructions!M$202:P$217,3,FALSE),IF(H275="MTC4",VLOOKUP(MID(A275,6,4),Instructions!R$202:U$208,3,FALSE)))))))</f>
        <v/>
      </c>
      <c r="D275" s="12" t="str">
        <f t="shared" si="15"/>
        <v/>
      </c>
      <c r="J275" s="15" t="str">
        <f t="shared" ca="1" si="16"/>
        <v/>
      </c>
      <c r="K275" s="13" t="str">
        <f t="shared" ca="1" si="17"/>
        <v/>
      </c>
    </row>
    <row r="276" spans="1:15" x14ac:dyDescent="0.3">
      <c r="B276" s="12" t="str">
        <f>IF(I276="","",IF(B275="","TITLE",IF((LEN(A276)-LEN(SUBSTITUTE(A276,".","")))&lt;(LEN(A277)-LEN(SUBSTITUTE(A277,".",""))),IF(C276=TRUE,"RADIO","TITLE"),IF(H276="MTC1",VLOOKUP(MID(A276,6,4),Instructions!H$202:J$223,3,FALSE),IF(H276="MTC2, MTC3",VLOOKUP(MID(A276,6,4),Instructions!M$202:P$217,3,FALSE),IF(H276="MTC4",VLOOKUP(MID(A276,6,4),Instructions!R$202:U$208,3,FALSE)))))))</f>
        <v/>
      </c>
      <c r="D276" s="12" t="str">
        <f t="shared" si="15"/>
        <v/>
      </c>
      <c r="J276" s="15" t="str">
        <f t="shared" ca="1" si="16"/>
        <v/>
      </c>
      <c r="K276" s="13" t="str">
        <f t="shared" ca="1" si="17"/>
        <v/>
      </c>
    </row>
    <row r="277" spans="1:15" x14ac:dyDescent="0.3">
      <c r="B277" s="12" t="str">
        <f>IF(I277="","",IF(B276="","TITLE",IF((LEN(A277)-LEN(SUBSTITUTE(A277,".","")))&lt;(LEN(A278)-LEN(SUBSTITUTE(A278,".",""))),IF(C277=TRUE,"RADIO","TITLE"),IF(H277="MTC1",VLOOKUP(MID(A277,6,4),Instructions!H$202:J$223,3,FALSE),IF(H277="MTC2, MTC3",VLOOKUP(MID(A277,6,4),Instructions!M$202:P$217,3,FALSE),IF(H277="MTC4",VLOOKUP(MID(A277,6,4),Instructions!R$202:U$208,3,FALSE)))))))</f>
        <v/>
      </c>
      <c r="D277" s="12" t="str">
        <f t="shared" si="15"/>
        <v/>
      </c>
      <c r="J277" s="15" t="str">
        <f t="shared" ca="1" si="16"/>
        <v/>
      </c>
      <c r="K277" s="13" t="str">
        <f t="shared" ca="1" si="17"/>
        <v/>
      </c>
    </row>
    <row r="278" spans="1:15" x14ac:dyDescent="0.3">
      <c r="J278" s="15" t="str">
        <f t="shared" ca="1" si="16"/>
        <v/>
      </c>
    </row>
    <row r="279" spans="1:15" x14ac:dyDescent="0.3">
      <c r="J279" s="15" t="str">
        <f t="shared" ca="1" si="16"/>
        <v/>
      </c>
    </row>
    <row r="280" spans="1:15" x14ac:dyDescent="0.3">
      <c r="J280" s="15" t="str">
        <f t="shared" ca="1" si="16"/>
        <v/>
      </c>
    </row>
    <row r="281" spans="1:15" x14ac:dyDescent="0.3">
      <c r="J281" s="15" t="str">
        <f t="shared" ca="1" si="16"/>
        <v/>
      </c>
    </row>
    <row r="282" spans="1:15" x14ac:dyDescent="0.3">
      <c r="J282" s="15" t="str">
        <f t="shared" ca="1" si="16"/>
        <v/>
      </c>
    </row>
    <row r="283" spans="1:15" x14ac:dyDescent="0.3">
      <c r="J283" s="15" t="str">
        <f t="shared" ca="1" si="16"/>
        <v/>
      </c>
    </row>
    <row r="284" spans="1:15" x14ac:dyDescent="0.3">
      <c r="J284" s="15" t="str">
        <f t="shared" ca="1" si="16"/>
        <v/>
      </c>
    </row>
    <row r="285" spans="1:15" x14ac:dyDescent="0.3">
      <c r="J285" s="15" t="str">
        <f t="shared" ca="1" si="16"/>
        <v/>
      </c>
    </row>
    <row r="286" spans="1:15" x14ac:dyDescent="0.3">
      <c r="J286" s="15" t="str">
        <f t="shared" ca="1" si="16"/>
        <v/>
      </c>
    </row>
    <row r="287" spans="1:15" x14ac:dyDescent="0.3">
      <c r="J287" s="15" t="str">
        <f t="shared" ca="1" si="16"/>
        <v/>
      </c>
    </row>
    <row r="288" spans="1:15" x14ac:dyDescent="0.3">
      <c r="J288" s="15" t="str">
        <f t="shared" ca="1" si="16"/>
        <v/>
      </c>
    </row>
    <row r="289" spans="10:10" x14ac:dyDescent="0.3">
      <c r="J289" s="15" t="str">
        <f t="shared" ca="1" si="16"/>
        <v/>
      </c>
    </row>
  </sheetData>
  <sheetProtection password="DEEB" sheet="1" objects="1" scenarios="1" selectLockedCells="1" autoFilter="0"/>
  <autoFilter ref="A1:O289" xr:uid="{00000000-0009-0000-0000-000001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225"/>
  <sheetViews>
    <sheetView zoomScale="80" zoomScaleNormal="80" workbookViewId="0"/>
  </sheetViews>
  <sheetFormatPr defaultColWidth="8.88671875" defaultRowHeight="14.4" x14ac:dyDescent="0.3"/>
  <cols>
    <col min="1" max="1" width="16.109375" style="12" bestFit="1" customWidth="1"/>
    <col min="2" max="2" width="21" style="12" bestFit="1" customWidth="1"/>
    <col min="3" max="3" width="23.6640625" style="12" bestFit="1" customWidth="1"/>
    <col min="4" max="4" width="8.6640625" style="12" bestFit="1" customWidth="1"/>
    <col min="5" max="5" width="88.33203125" style="12" bestFit="1" customWidth="1"/>
    <col min="6" max="6" width="18.33203125" style="12" bestFit="1" customWidth="1"/>
    <col min="7" max="7" width="8.88671875" style="12"/>
    <col min="8" max="8" width="9.44140625" style="12" bestFit="1" customWidth="1"/>
    <col min="9" max="9" width="26.33203125" style="12" bestFit="1" customWidth="1"/>
    <col min="10" max="10" width="9.88671875" style="12" bestFit="1" customWidth="1"/>
    <col min="11" max="11" width="28.44140625" style="12" bestFit="1" customWidth="1"/>
    <col min="12" max="12" width="8.88671875" style="14"/>
    <col min="13" max="13" width="9.33203125" style="12" bestFit="1" customWidth="1"/>
    <col min="14" max="14" width="26.33203125" style="12" bestFit="1" customWidth="1"/>
    <col min="15" max="15" width="9.88671875" style="12" bestFit="1" customWidth="1"/>
    <col min="16" max="16" width="28.44140625" style="14" bestFit="1" customWidth="1"/>
    <col min="17" max="17" width="13.5546875" style="12" bestFit="1" customWidth="1"/>
    <col min="18" max="18" width="10.6640625" style="12" bestFit="1" customWidth="1"/>
    <col min="19" max="19" width="26.33203125" style="12" bestFit="1" customWidth="1"/>
    <col min="20" max="20" width="6.6640625" style="12" bestFit="1" customWidth="1"/>
    <col min="21" max="21" width="13.5546875" style="12" bestFit="1" customWidth="1"/>
    <col min="22" max="22" width="11.44140625" style="12" customWidth="1"/>
    <col min="23" max="23" width="11.33203125" style="12" bestFit="1" customWidth="1"/>
    <col min="24" max="24" width="18.44140625" style="12" bestFit="1" customWidth="1"/>
    <col min="25" max="16384" width="8.88671875" style="12"/>
  </cols>
  <sheetData>
    <row r="1" spans="1:14" ht="15" thickBot="1" x14ac:dyDescent="0.35">
      <c r="H1" s="14"/>
      <c r="I1" s="19"/>
      <c r="J1" s="19"/>
      <c r="K1" s="20"/>
    </row>
    <row r="2" spans="1:14" ht="15.6" thickTop="1" thickBot="1" x14ac:dyDescent="0.35">
      <c r="A2" s="10" t="s">
        <v>224</v>
      </c>
      <c r="H2" s="14"/>
      <c r="I2" s="19"/>
      <c r="J2" s="19"/>
      <c r="K2" s="20"/>
    </row>
    <row r="3" spans="1:14" ht="15" thickTop="1" x14ac:dyDescent="0.3">
      <c r="A3" s="21" t="s">
        <v>225</v>
      </c>
      <c r="B3" s="12" t="s">
        <v>495</v>
      </c>
      <c r="H3" s="14"/>
      <c r="I3" s="19"/>
      <c r="J3" s="19"/>
      <c r="K3" s="20"/>
    </row>
    <row r="4" spans="1:14" x14ac:dyDescent="0.3">
      <c r="A4" s="21"/>
      <c r="B4" s="12" t="s">
        <v>496</v>
      </c>
      <c r="H4" s="14"/>
      <c r="I4" s="19"/>
      <c r="J4" s="19"/>
      <c r="K4" s="20"/>
    </row>
    <row r="5" spans="1:14" x14ac:dyDescent="0.3">
      <c r="B5" s="22" t="s">
        <v>227</v>
      </c>
      <c r="H5" s="14"/>
      <c r="I5" s="19"/>
      <c r="J5" s="19"/>
      <c r="K5" s="20"/>
    </row>
    <row r="6" spans="1:14" x14ac:dyDescent="0.3">
      <c r="B6" s="12" t="s">
        <v>228</v>
      </c>
      <c r="H6" s="14"/>
      <c r="I6" s="19"/>
      <c r="J6" s="19"/>
      <c r="K6" s="20"/>
    </row>
    <row r="7" spans="1:14" x14ac:dyDescent="0.3">
      <c r="B7" s="12" t="s">
        <v>494</v>
      </c>
      <c r="H7" s="14"/>
      <c r="I7" s="19"/>
      <c r="J7" s="19"/>
      <c r="K7" s="20"/>
    </row>
    <row r="8" spans="1:14" x14ac:dyDescent="0.3">
      <c r="B8" s="12" t="s">
        <v>226</v>
      </c>
      <c r="H8" s="14"/>
      <c r="I8" s="14"/>
      <c r="J8" s="14"/>
      <c r="K8" s="14"/>
    </row>
    <row r="9" spans="1:14" ht="15" thickBot="1" x14ac:dyDescent="0.35">
      <c r="N9" s="12" t="str">
        <f t="shared" ref="N9:N52" si="0">MID(L9,3,4)</f>
        <v/>
      </c>
    </row>
    <row r="10" spans="1:14" ht="15.6" thickTop="1" thickBot="1" x14ac:dyDescent="0.35">
      <c r="A10" s="10" t="s">
        <v>19</v>
      </c>
      <c r="N10" s="12" t="str">
        <f t="shared" si="0"/>
        <v/>
      </c>
    </row>
    <row r="11" spans="1:14" ht="15.6" thickTop="1" thickBot="1" x14ac:dyDescent="0.35">
      <c r="A11" s="10" t="s">
        <v>28</v>
      </c>
      <c r="B11" s="10" t="s">
        <v>20</v>
      </c>
      <c r="C11" s="10" t="s">
        <v>21</v>
      </c>
      <c r="D11" s="23" t="s">
        <v>37</v>
      </c>
      <c r="E11" s="10" t="s">
        <v>22</v>
      </c>
      <c r="N11" s="12" t="str">
        <f t="shared" si="0"/>
        <v/>
      </c>
    </row>
    <row r="12" spans="1:14" ht="15" thickTop="1" x14ac:dyDescent="0.3">
      <c r="A12" s="22" t="s">
        <v>0</v>
      </c>
      <c r="B12" s="12" t="s">
        <v>12</v>
      </c>
      <c r="C12" s="12" t="s">
        <v>17</v>
      </c>
      <c r="D12" s="24" t="s">
        <v>38</v>
      </c>
      <c r="E12" s="25" t="s">
        <v>214</v>
      </c>
      <c r="N12" s="12" t="str">
        <f t="shared" si="0"/>
        <v/>
      </c>
    </row>
    <row r="13" spans="1:14" x14ac:dyDescent="0.3">
      <c r="A13" s="22" t="s">
        <v>1</v>
      </c>
      <c r="B13" s="12" t="s">
        <v>12</v>
      </c>
      <c r="C13" s="12" t="s">
        <v>18</v>
      </c>
      <c r="D13" s="26" t="s">
        <v>39</v>
      </c>
      <c r="E13" s="12" t="s">
        <v>70</v>
      </c>
      <c r="N13" s="12" t="str">
        <f t="shared" si="0"/>
        <v/>
      </c>
    </row>
    <row r="14" spans="1:14" x14ac:dyDescent="0.3">
      <c r="A14" s="22" t="s">
        <v>2</v>
      </c>
      <c r="B14" s="12" t="s">
        <v>15</v>
      </c>
      <c r="C14" s="12" t="s">
        <v>16</v>
      </c>
      <c r="D14" s="26" t="s">
        <v>39</v>
      </c>
      <c r="E14" s="12" t="s">
        <v>23</v>
      </c>
      <c r="N14" s="12" t="str">
        <f t="shared" si="0"/>
        <v/>
      </c>
    </row>
    <row r="15" spans="1:14" x14ac:dyDescent="0.3">
      <c r="A15" s="22" t="s">
        <v>11</v>
      </c>
      <c r="B15" s="12" t="s">
        <v>14</v>
      </c>
      <c r="C15" s="12" t="s">
        <v>221</v>
      </c>
      <c r="D15" s="26" t="s">
        <v>39</v>
      </c>
      <c r="E15" s="12" t="s">
        <v>222</v>
      </c>
      <c r="N15" s="12" t="str">
        <f t="shared" si="0"/>
        <v/>
      </c>
    </row>
    <row r="16" spans="1:14" x14ac:dyDescent="0.3">
      <c r="A16" s="22" t="s">
        <v>13</v>
      </c>
      <c r="B16" s="12" t="s">
        <v>14</v>
      </c>
      <c r="C16" s="25" t="s">
        <v>40</v>
      </c>
      <c r="D16" s="26" t="s">
        <v>39</v>
      </c>
      <c r="E16" s="12" t="s">
        <v>215</v>
      </c>
      <c r="N16" s="12" t="str">
        <f t="shared" si="0"/>
        <v/>
      </c>
    </row>
    <row r="17" spans="1:14" x14ac:dyDescent="0.3">
      <c r="A17" s="22" t="s">
        <v>3</v>
      </c>
      <c r="B17" s="12" t="s">
        <v>15</v>
      </c>
      <c r="C17" s="12" t="s">
        <v>16</v>
      </c>
      <c r="D17" s="26" t="s">
        <v>39</v>
      </c>
      <c r="E17" s="12" t="s">
        <v>57</v>
      </c>
      <c r="N17" s="12" t="str">
        <f t="shared" si="0"/>
        <v/>
      </c>
    </row>
    <row r="18" spans="1:14" x14ac:dyDescent="0.3">
      <c r="A18" s="22" t="s">
        <v>4</v>
      </c>
      <c r="B18" s="12" t="s">
        <v>15</v>
      </c>
      <c r="C18" s="12" t="s">
        <v>16</v>
      </c>
      <c r="D18" s="26" t="s">
        <v>39</v>
      </c>
      <c r="E18" s="12" t="s">
        <v>58</v>
      </c>
      <c r="N18" s="12" t="str">
        <f t="shared" si="0"/>
        <v/>
      </c>
    </row>
    <row r="19" spans="1:14" x14ac:dyDescent="0.3">
      <c r="A19" s="22" t="s">
        <v>54</v>
      </c>
      <c r="B19" s="12" t="s">
        <v>12</v>
      </c>
      <c r="C19" s="12" t="s">
        <v>69</v>
      </c>
      <c r="D19" s="24" t="s">
        <v>38</v>
      </c>
      <c r="E19" s="12" t="s">
        <v>217</v>
      </c>
      <c r="N19" s="12" t="str">
        <f t="shared" si="0"/>
        <v/>
      </c>
    </row>
    <row r="20" spans="1:14" x14ac:dyDescent="0.3">
      <c r="A20" s="22" t="s">
        <v>68</v>
      </c>
      <c r="B20" s="12" t="s">
        <v>12</v>
      </c>
      <c r="C20" s="12" t="s">
        <v>69</v>
      </c>
      <c r="D20" s="24" t="s">
        <v>38</v>
      </c>
      <c r="E20" s="12" t="s">
        <v>218</v>
      </c>
      <c r="N20" s="12" t="str">
        <f t="shared" si="0"/>
        <v/>
      </c>
    </row>
    <row r="21" spans="1:14" ht="15" thickBot="1" x14ac:dyDescent="0.35">
      <c r="D21" s="26"/>
      <c r="N21" s="12" t="str">
        <f t="shared" si="0"/>
        <v/>
      </c>
    </row>
    <row r="22" spans="1:14" ht="15.6" thickTop="1" thickBot="1" x14ac:dyDescent="0.35">
      <c r="A22" s="10" t="s">
        <v>27</v>
      </c>
      <c r="D22" s="26"/>
      <c r="N22" s="12" t="str">
        <f t="shared" si="0"/>
        <v/>
      </c>
    </row>
    <row r="23" spans="1:14" ht="15" thickTop="1" x14ac:dyDescent="0.3">
      <c r="A23" s="22" t="s">
        <v>5</v>
      </c>
      <c r="B23" s="12" t="s">
        <v>12</v>
      </c>
      <c r="C23" s="12" t="s">
        <v>26</v>
      </c>
      <c r="D23" s="24" t="s">
        <v>38</v>
      </c>
      <c r="E23" s="12" t="s">
        <v>35</v>
      </c>
      <c r="N23" s="12" t="str">
        <f t="shared" si="0"/>
        <v/>
      </c>
    </row>
    <row r="24" spans="1:14" x14ac:dyDescent="0.3">
      <c r="A24" s="22" t="s">
        <v>6</v>
      </c>
      <c r="B24" s="12" t="s">
        <v>12</v>
      </c>
      <c r="C24" s="12" t="s">
        <v>29</v>
      </c>
      <c r="D24" s="24" t="s">
        <v>38</v>
      </c>
      <c r="E24" s="12" t="s">
        <v>30</v>
      </c>
      <c r="N24" s="12" t="str">
        <f t="shared" si="0"/>
        <v/>
      </c>
    </row>
    <row r="25" spans="1:14" x14ac:dyDescent="0.3">
      <c r="A25" s="22" t="s">
        <v>7</v>
      </c>
      <c r="B25" s="12" t="s">
        <v>15</v>
      </c>
      <c r="C25" s="12" t="s">
        <v>16</v>
      </c>
      <c r="D25" s="26" t="s">
        <v>39</v>
      </c>
      <c r="N25" s="12" t="str">
        <f t="shared" si="0"/>
        <v/>
      </c>
    </row>
    <row r="26" spans="1:14" x14ac:dyDescent="0.3">
      <c r="A26" s="22" t="s">
        <v>8</v>
      </c>
      <c r="B26" s="12" t="s">
        <v>15</v>
      </c>
      <c r="C26" s="12" t="s">
        <v>16</v>
      </c>
      <c r="D26" s="26" t="s">
        <v>39</v>
      </c>
      <c r="E26" s="12" t="s">
        <v>36</v>
      </c>
      <c r="N26" s="12" t="str">
        <f t="shared" si="0"/>
        <v/>
      </c>
    </row>
    <row r="27" spans="1:14" x14ac:dyDescent="0.3">
      <c r="A27" s="22" t="s">
        <v>9</v>
      </c>
      <c r="B27" s="12" t="s">
        <v>31</v>
      </c>
      <c r="C27" s="12" t="s">
        <v>33</v>
      </c>
      <c r="D27" s="26" t="s">
        <v>39</v>
      </c>
      <c r="E27" s="12" t="s">
        <v>34</v>
      </c>
      <c r="N27" s="12" t="str">
        <f t="shared" si="0"/>
        <v/>
      </c>
    </row>
    <row r="28" spans="1:14" x14ac:dyDescent="0.3">
      <c r="A28" s="22" t="s">
        <v>10</v>
      </c>
      <c r="B28" s="12" t="s">
        <v>31</v>
      </c>
      <c r="C28" s="12" t="s">
        <v>32</v>
      </c>
      <c r="D28" s="26" t="s">
        <v>39</v>
      </c>
      <c r="E28" s="12" t="s">
        <v>34</v>
      </c>
      <c r="N28" s="12" t="str">
        <f t="shared" si="0"/>
        <v/>
      </c>
    </row>
    <row r="29" spans="1:14" ht="15" thickBot="1" x14ac:dyDescent="0.35">
      <c r="A29" s="22"/>
      <c r="N29" s="12" t="str">
        <f t="shared" si="0"/>
        <v/>
      </c>
    </row>
    <row r="30" spans="1:14" ht="15.6" thickTop="1" thickBot="1" x14ac:dyDescent="0.35">
      <c r="A30" s="10" t="s">
        <v>41</v>
      </c>
      <c r="N30" s="12" t="str">
        <f t="shared" si="0"/>
        <v/>
      </c>
    </row>
    <row r="31" spans="1:14" ht="15" thickTop="1" x14ac:dyDescent="0.3">
      <c r="A31" s="22" t="s">
        <v>1</v>
      </c>
      <c r="B31" s="12" t="s">
        <v>223</v>
      </c>
      <c r="N31" s="12" t="str">
        <f t="shared" si="0"/>
        <v/>
      </c>
    </row>
    <row r="32" spans="1:14" x14ac:dyDescent="0.3">
      <c r="A32" s="22" t="s">
        <v>24</v>
      </c>
      <c r="B32" s="12" t="s">
        <v>219</v>
      </c>
      <c r="N32" s="12" t="str">
        <f t="shared" si="0"/>
        <v/>
      </c>
    </row>
    <row r="33" spans="1:14" x14ac:dyDescent="0.3">
      <c r="A33" s="22" t="s">
        <v>3</v>
      </c>
      <c r="B33" s="12" t="s">
        <v>216</v>
      </c>
      <c r="N33" s="12" t="str">
        <f t="shared" si="0"/>
        <v/>
      </c>
    </row>
    <row r="34" spans="1:14" x14ac:dyDescent="0.3">
      <c r="A34" s="22" t="s">
        <v>4</v>
      </c>
      <c r="B34" s="12" t="s">
        <v>216</v>
      </c>
      <c r="N34" s="12" t="str">
        <f t="shared" si="0"/>
        <v/>
      </c>
    </row>
    <row r="35" spans="1:14" x14ac:dyDescent="0.3">
      <c r="A35" s="22" t="s">
        <v>8</v>
      </c>
      <c r="B35" s="12" t="s">
        <v>42</v>
      </c>
      <c r="N35" s="12" t="str">
        <f t="shared" si="0"/>
        <v/>
      </c>
    </row>
    <row r="36" spans="1:14" x14ac:dyDescent="0.3">
      <c r="A36" s="22" t="s">
        <v>25</v>
      </c>
      <c r="B36" s="12" t="s">
        <v>59</v>
      </c>
      <c r="N36" s="12" t="str">
        <f t="shared" si="0"/>
        <v/>
      </c>
    </row>
    <row r="37" spans="1:14" x14ac:dyDescent="0.3">
      <c r="N37" s="12" t="str">
        <f t="shared" si="0"/>
        <v/>
      </c>
    </row>
    <row r="38" spans="1:14" x14ac:dyDescent="0.3">
      <c r="N38" s="12" t="str">
        <f t="shared" si="0"/>
        <v/>
      </c>
    </row>
    <row r="39" spans="1:14" x14ac:dyDescent="0.3">
      <c r="N39" s="12" t="str">
        <f t="shared" si="0"/>
        <v/>
      </c>
    </row>
    <row r="40" spans="1:14" x14ac:dyDescent="0.3">
      <c r="N40" s="12" t="str">
        <f t="shared" si="0"/>
        <v/>
      </c>
    </row>
    <row r="41" spans="1:14" x14ac:dyDescent="0.3">
      <c r="N41" s="12" t="str">
        <f t="shared" si="0"/>
        <v/>
      </c>
    </row>
    <row r="42" spans="1:14" x14ac:dyDescent="0.3">
      <c r="N42" s="12" t="str">
        <f t="shared" si="0"/>
        <v/>
      </c>
    </row>
    <row r="43" spans="1:14" x14ac:dyDescent="0.3">
      <c r="N43" s="12" t="str">
        <f t="shared" si="0"/>
        <v/>
      </c>
    </row>
    <row r="44" spans="1:14" x14ac:dyDescent="0.3">
      <c r="N44" s="12" t="str">
        <f t="shared" si="0"/>
        <v/>
      </c>
    </row>
    <row r="45" spans="1:14" x14ac:dyDescent="0.3">
      <c r="N45" s="12" t="str">
        <f t="shared" si="0"/>
        <v/>
      </c>
    </row>
    <row r="46" spans="1:14" x14ac:dyDescent="0.3">
      <c r="N46" s="12" t="str">
        <f t="shared" si="0"/>
        <v/>
      </c>
    </row>
    <row r="47" spans="1:14" x14ac:dyDescent="0.3">
      <c r="N47" s="12" t="str">
        <f t="shared" si="0"/>
        <v/>
      </c>
    </row>
    <row r="48" spans="1:14" x14ac:dyDescent="0.3">
      <c r="N48" s="12" t="str">
        <f t="shared" si="0"/>
        <v/>
      </c>
    </row>
    <row r="49" spans="8:14" x14ac:dyDescent="0.3">
      <c r="N49" s="12" t="str">
        <f t="shared" si="0"/>
        <v/>
      </c>
    </row>
    <row r="50" spans="8:14" x14ac:dyDescent="0.3">
      <c r="N50" s="12" t="str">
        <f t="shared" si="0"/>
        <v/>
      </c>
    </row>
    <row r="51" spans="8:14" x14ac:dyDescent="0.3">
      <c r="N51" s="12" t="str">
        <f t="shared" si="0"/>
        <v/>
      </c>
    </row>
    <row r="52" spans="8:14" x14ac:dyDescent="0.3">
      <c r="N52" s="12" t="str">
        <f t="shared" si="0"/>
        <v/>
      </c>
    </row>
    <row r="53" spans="8:14" x14ac:dyDescent="0.3">
      <c r="N53" s="12" t="str">
        <f t="shared" ref="N53:N73" si="1">MID(L53,3,4)</f>
        <v/>
      </c>
    </row>
    <row r="54" spans="8:14" x14ac:dyDescent="0.3">
      <c r="N54" s="12" t="str">
        <f t="shared" si="1"/>
        <v/>
      </c>
    </row>
    <row r="55" spans="8:14" x14ac:dyDescent="0.3">
      <c r="N55" s="12" t="str">
        <f t="shared" si="1"/>
        <v/>
      </c>
    </row>
    <row r="56" spans="8:14" x14ac:dyDescent="0.3">
      <c r="N56" s="12" t="str">
        <f t="shared" si="1"/>
        <v/>
      </c>
    </row>
    <row r="57" spans="8:14" x14ac:dyDescent="0.3">
      <c r="N57" s="12" t="str">
        <f t="shared" si="1"/>
        <v/>
      </c>
    </row>
    <row r="58" spans="8:14" x14ac:dyDescent="0.3">
      <c r="N58" s="12" t="str">
        <f t="shared" si="1"/>
        <v/>
      </c>
    </row>
    <row r="59" spans="8:14" x14ac:dyDescent="0.3">
      <c r="N59" s="12" t="str">
        <f t="shared" si="1"/>
        <v/>
      </c>
    </row>
    <row r="60" spans="8:14" x14ac:dyDescent="0.3">
      <c r="N60" s="12" t="str">
        <f t="shared" si="1"/>
        <v/>
      </c>
    </row>
    <row r="61" spans="8:14" x14ac:dyDescent="0.3">
      <c r="N61" s="12" t="str">
        <f t="shared" si="1"/>
        <v/>
      </c>
    </row>
    <row r="62" spans="8:14" x14ac:dyDescent="0.3">
      <c r="N62" s="12" t="str">
        <f t="shared" si="1"/>
        <v/>
      </c>
    </row>
    <row r="63" spans="8:14" ht="15" thickBot="1" x14ac:dyDescent="0.35">
      <c r="H63" s="27"/>
      <c r="N63" s="12" t="str">
        <f t="shared" si="1"/>
        <v/>
      </c>
    </row>
    <row r="64" spans="8:14" ht="15" thickBot="1" x14ac:dyDescent="0.35">
      <c r="H64" s="28"/>
      <c r="N64" s="12" t="str">
        <f t="shared" si="1"/>
        <v/>
      </c>
    </row>
    <row r="65" spans="8:14" x14ac:dyDescent="0.3">
      <c r="H65" s="29"/>
      <c r="N65" s="12" t="str">
        <f t="shared" si="1"/>
        <v/>
      </c>
    </row>
    <row r="66" spans="8:14" x14ac:dyDescent="0.3">
      <c r="H66" s="27"/>
      <c r="N66" s="12" t="str">
        <f t="shared" si="1"/>
        <v/>
      </c>
    </row>
    <row r="67" spans="8:14" x14ac:dyDescent="0.3">
      <c r="H67" s="27"/>
      <c r="N67" s="12" t="str">
        <f t="shared" si="1"/>
        <v/>
      </c>
    </row>
    <row r="68" spans="8:14" x14ac:dyDescent="0.3">
      <c r="H68" s="27"/>
      <c r="N68" s="12" t="str">
        <f t="shared" si="1"/>
        <v/>
      </c>
    </row>
    <row r="69" spans="8:14" x14ac:dyDescent="0.3">
      <c r="H69" s="27"/>
      <c r="N69" s="12" t="str">
        <f t="shared" si="1"/>
        <v/>
      </c>
    </row>
    <row r="70" spans="8:14" x14ac:dyDescent="0.3">
      <c r="H70" s="27"/>
      <c r="N70" s="12" t="str">
        <f t="shared" si="1"/>
        <v/>
      </c>
    </row>
    <row r="71" spans="8:14" x14ac:dyDescent="0.3">
      <c r="H71" s="27"/>
      <c r="N71" s="12" t="str">
        <f t="shared" si="1"/>
        <v/>
      </c>
    </row>
    <row r="72" spans="8:14" x14ac:dyDescent="0.3">
      <c r="H72" s="27"/>
      <c r="N72" s="12" t="str">
        <f t="shared" si="1"/>
        <v/>
      </c>
    </row>
    <row r="73" spans="8:14" x14ac:dyDescent="0.3">
      <c r="H73" s="27"/>
      <c r="N73" s="12" t="str">
        <f t="shared" si="1"/>
        <v/>
      </c>
    </row>
    <row r="74" spans="8:14" x14ac:dyDescent="0.3">
      <c r="H74" s="27"/>
    </row>
    <row r="75" spans="8:14" x14ac:dyDescent="0.3">
      <c r="H75" s="29"/>
    </row>
    <row r="76" spans="8:14" x14ac:dyDescent="0.3">
      <c r="H76" s="27"/>
    </row>
    <row r="77" spans="8:14" x14ac:dyDescent="0.3">
      <c r="H77" s="27"/>
    </row>
    <row r="78" spans="8:14" x14ac:dyDescent="0.3">
      <c r="H78" s="27"/>
    </row>
    <row r="79" spans="8:14" x14ac:dyDescent="0.3">
      <c r="H79" s="27"/>
    </row>
    <row r="80" spans="8:14" x14ac:dyDescent="0.3">
      <c r="H80" s="27"/>
    </row>
    <row r="81" spans="8:8" x14ac:dyDescent="0.3">
      <c r="H81" s="29"/>
    </row>
    <row r="82" spans="8:8" x14ac:dyDescent="0.3">
      <c r="H82" s="27"/>
    </row>
    <row r="83" spans="8:8" x14ac:dyDescent="0.3">
      <c r="H83" s="27"/>
    </row>
    <row r="84" spans="8:8" x14ac:dyDescent="0.3">
      <c r="H84" s="30"/>
    </row>
    <row r="85" spans="8:8" x14ac:dyDescent="0.3">
      <c r="H85" s="30"/>
    </row>
    <row r="86" spans="8:8" x14ac:dyDescent="0.3">
      <c r="H86" s="27"/>
    </row>
    <row r="87" spans="8:8" x14ac:dyDescent="0.3">
      <c r="H87" s="27"/>
    </row>
    <row r="88" spans="8:8" x14ac:dyDescent="0.3">
      <c r="H88" s="27"/>
    </row>
    <row r="89" spans="8:8" x14ac:dyDescent="0.3">
      <c r="H89" s="27"/>
    </row>
    <row r="90" spans="8:8" x14ac:dyDescent="0.3">
      <c r="H90" s="27"/>
    </row>
    <row r="91" spans="8:8" x14ac:dyDescent="0.3">
      <c r="H91" s="27"/>
    </row>
    <row r="92" spans="8:8" x14ac:dyDescent="0.3">
      <c r="H92" s="30"/>
    </row>
    <row r="93" spans="8:8" x14ac:dyDescent="0.3">
      <c r="H93" s="30"/>
    </row>
    <row r="94" spans="8:8" x14ac:dyDescent="0.3">
      <c r="H94" s="30"/>
    </row>
    <row r="95" spans="8:8" x14ac:dyDescent="0.3">
      <c r="H95" s="30"/>
    </row>
    <row r="96" spans="8:8" x14ac:dyDescent="0.3">
      <c r="H96" s="30"/>
    </row>
    <row r="97" spans="8:8" x14ac:dyDescent="0.3">
      <c r="H97" s="30"/>
    </row>
    <row r="98" spans="8:8" x14ac:dyDescent="0.3">
      <c r="H98" s="27"/>
    </row>
    <row r="99" spans="8:8" x14ac:dyDescent="0.3">
      <c r="H99" s="29"/>
    </row>
    <row r="100" spans="8:8" x14ac:dyDescent="0.3">
      <c r="H100" s="27"/>
    </row>
    <row r="101" spans="8:8" x14ac:dyDescent="0.3">
      <c r="H101" s="27"/>
    </row>
    <row r="102" spans="8:8" x14ac:dyDescent="0.3">
      <c r="H102" s="29"/>
    </row>
    <row r="103" spans="8:8" x14ac:dyDescent="0.3">
      <c r="H103" s="29"/>
    </row>
    <row r="104" spans="8:8" x14ac:dyDescent="0.3">
      <c r="H104" s="29"/>
    </row>
    <row r="105" spans="8:8" x14ac:dyDescent="0.3">
      <c r="H105" s="29"/>
    </row>
    <row r="106" spans="8:8" x14ac:dyDescent="0.3">
      <c r="H106" s="29"/>
    </row>
    <row r="107" spans="8:8" ht="15" thickBot="1" x14ac:dyDescent="0.35">
      <c r="H107" s="29"/>
    </row>
    <row r="108" spans="8:8" ht="15" thickBot="1" x14ac:dyDescent="0.35">
      <c r="H108" s="31"/>
    </row>
    <row r="109" spans="8:8" x14ac:dyDescent="0.3">
      <c r="H109" s="27"/>
    </row>
    <row r="110" spans="8:8" x14ac:dyDescent="0.3">
      <c r="H110" s="27"/>
    </row>
    <row r="111" spans="8:8" x14ac:dyDescent="0.3">
      <c r="H111" s="27"/>
    </row>
    <row r="112" spans="8:8" x14ac:dyDescent="0.3">
      <c r="H112" s="27"/>
    </row>
    <row r="113" spans="8:8" x14ac:dyDescent="0.3">
      <c r="H113" s="27"/>
    </row>
    <row r="114" spans="8:8" x14ac:dyDescent="0.3">
      <c r="H114" s="27"/>
    </row>
    <row r="115" spans="8:8" x14ac:dyDescent="0.3">
      <c r="H115" s="27"/>
    </row>
    <row r="116" spans="8:8" x14ac:dyDescent="0.3">
      <c r="H116" s="32"/>
    </row>
    <row r="117" spans="8:8" x14ac:dyDescent="0.3">
      <c r="H117" s="32"/>
    </row>
    <row r="201" spans="1:24" x14ac:dyDescent="0.3">
      <c r="A201" s="33" t="s">
        <v>229</v>
      </c>
      <c r="B201" s="33" t="s">
        <v>230</v>
      </c>
      <c r="D201" s="33" t="s">
        <v>464</v>
      </c>
      <c r="E201" s="33" t="s">
        <v>231</v>
      </c>
      <c r="F201" s="33" t="s">
        <v>232</v>
      </c>
      <c r="H201" s="34" t="s">
        <v>462</v>
      </c>
      <c r="I201" s="34" t="s">
        <v>234</v>
      </c>
      <c r="J201" s="34" t="s">
        <v>491</v>
      </c>
      <c r="K201" s="34" t="s">
        <v>233</v>
      </c>
      <c r="L201" s="21"/>
      <c r="M201" s="34" t="s">
        <v>476</v>
      </c>
      <c r="N201" s="34" t="s">
        <v>234</v>
      </c>
      <c r="O201" s="34" t="s">
        <v>491</v>
      </c>
      <c r="P201" s="34" t="s">
        <v>233</v>
      </c>
      <c r="Q201" s="21"/>
      <c r="R201" s="34" t="s">
        <v>463</v>
      </c>
      <c r="S201" s="34" t="s">
        <v>234</v>
      </c>
      <c r="T201" s="34" t="s">
        <v>491</v>
      </c>
      <c r="U201" s="34" t="s">
        <v>233</v>
      </c>
      <c r="W201" s="34" t="s">
        <v>313</v>
      </c>
      <c r="X201" s="34" t="s">
        <v>314</v>
      </c>
    </row>
    <row r="202" spans="1:24" x14ac:dyDescent="0.3">
      <c r="A202" s="35" t="s">
        <v>237</v>
      </c>
      <c r="B202" s="35" t="s">
        <v>66</v>
      </c>
      <c r="D202" s="36">
        <v>1</v>
      </c>
      <c r="E202" s="36" t="s">
        <v>465</v>
      </c>
      <c r="F202" s="36" t="s">
        <v>60</v>
      </c>
      <c r="H202" s="35" t="s">
        <v>317</v>
      </c>
      <c r="I202" s="36" t="s">
        <v>61</v>
      </c>
      <c r="J202" s="14" t="s">
        <v>65</v>
      </c>
      <c r="K202" s="36" t="s">
        <v>241</v>
      </c>
      <c r="L202" s="19"/>
      <c r="M202" s="35" t="s">
        <v>317</v>
      </c>
      <c r="N202" s="36" t="s">
        <v>61</v>
      </c>
      <c r="O202" s="36" t="s">
        <v>65</v>
      </c>
      <c r="P202" s="36" t="s">
        <v>241</v>
      </c>
      <c r="Q202" s="19"/>
      <c r="R202" s="35" t="s">
        <v>317</v>
      </c>
      <c r="S202" s="36" t="s">
        <v>61</v>
      </c>
      <c r="T202" s="36" t="s">
        <v>66</v>
      </c>
      <c r="U202" s="36" t="s">
        <v>241</v>
      </c>
      <c r="W202" s="35" t="s">
        <v>315</v>
      </c>
      <c r="X202" s="35" t="b">
        <v>1</v>
      </c>
    </row>
    <row r="203" spans="1:24" x14ac:dyDescent="0.3">
      <c r="A203" s="35" t="s">
        <v>238</v>
      </c>
      <c r="B203" s="35" t="s">
        <v>65</v>
      </c>
      <c r="D203" s="36">
        <v>2</v>
      </c>
      <c r="E203" s="36" t="s">
        <v>490</v>
      </c>
      <c r="F203" s="36" t="s">
        <v>489</v>
      </c>
      <c r="H203" s="35" t="s">
        <v>318</v>
      </c>
      <c r="I203" s="36" t="s">
        <v>61</v>
      </c>
      <c r="J203" s="14" t="s">
        <v>65</v>
      </c>
      <c r="K203" s="36" t="s">
        <v>241</v>
      </c>
      <c r="L203" s="19"/>
      <c r="M203" s="35" t="s">
        <v>318</v>
      </c>
      <c r="N203" s="36" t="s">
        <v>61</v>
      </c>
      <c r="O203" s="36" t="s">
        <v>65</v>
      </c>
      <c r="P203" s="36" t="s">
        <v>241</v>
      </c>
      <c r="Q203" s="19"/>
      <c r="R203" s="35" t="s">
        <v>318</v>
      </c>
      <c r="S203" s="36" t="s">
        <v>61</v>
      </c>
      <c r="T203" s="36" t="s">
        <v>66</v>
      </c>
      <c r="U203" s="36" t="s">
        <v>241</v>
      </c>
      <c r="W203" s="35" t="s">
        <v>316</v>
      </c>
      <c r="X203" s="35" t="b">
        <v>0</v>
      </c>
    </row>
    <row r="204" spans="1:24" x14ac:dyDescent="0.3">
      <c r="A204" s="35" t="s">
        <v>235</v>
      </c>
      <c r="B204" s="37" t="s">
        <v>448</v>
      </c>
      <c r="D204" s="36">
        <v>3</v>
      </c>
      <c r="E204" s="36" t="s">
        <v>239</v>
      </c>
      <c r="F204" s="36" t="s">
        <v>67</v>
      </c>
      <c r="H204" s="35" t="s">
        <v>331</v>
      </c>
      <c r="I204" s="36" t="s">
        <v>61</v>
      </c>
      <c r="J204" s="14" t="s">
        <v>65</v>
      </c>
      <c r="K204" s="36" t="s">
        <v>241</v>
      </c>
      <c r="L204" s="19"/>
      <c r="M204" s="35" t="s">
        <v>331</v>
      </c>
      <c r="N204" s="36" t="s">
        <v>61</v>
      </c>
      <c r="O204" s="36" t="s">
        <v>65</v>
      </c>
      <c r="P204" s="36" t="s">
        <v>241</v>
      </c>
      <c r="Q204" s="19"/>
      <c r="R204" s="35" t="s">
        <v>331</v>
      </c>
      <c r="S204" s="36" t="s">
        <v>61</v>
      </c>
      <c r="T204" s="36" t="s">
        <v>66</v>
      </c>
      <c r="U204" s="36" t="s">
        <v>241</v>
      </c>
    </row>
    <row r="205" spans="1:24" x14ac:dyDescent="0.3">
      <c r="A205" s="35" t="s">
        <v>447</v>
      </c>
      <c r="B205" s="35" t="s">
        <v>64</v>
      </c>
      <c r="H205" s="35" t="s">
        <v>450</v>
      </c>
      <c r="I205" s="36" t="s">
        <v>61</v>
      </c>
      <c r="J205" s="14" t="s">
        <v>65</v>
      </c>
      <c r="K205" s="36" t="s">
        <v>241</v>
      </c>
      <c r="L205" s="19"/>
      <c r="M205" s="35" t="s">
        <v>450</v>
      </c>
      <c r="N205" s="36" t="s">
        <v>61</v>
      </c>
      <c r="O205" s="36" t="s">
        <v>65</v>
      </c>
      <c r="P205" s="36" t="s">
        <v>241</v>
      </c>
      <c r="Q205" s="19"/>
      <c r="R205" s="35" t="s">
        <v>450</v>
      </c>
      <c r="S205" s="36" t="s">
        <v>61</v>
      </c>
      <c r="T205" s="36" t="s">
        <v>66</v>
      </c>
      <c r="U205" s="36" t="s">
        <v>241</v>
      </c>
    </row>
    <row r="206" spans="1:24" x14ac:dyDescent="0.3">
      <c r="H206" s="35" t="s">
        <v>350</v>
      </c>
      <c r="I206" s="36" t="s">
        <v>61</v>
      </c>
      <c r="J206" s="14" t="s">
        <v>65</v>
      </c>
      <c r="K206" s="36" t="s">
        <v>241</v>
      </c>
      <c r="L206" s="19"/>
      <c r="M206" s="35" t="s">
        <v>456</v>
      </c>
      <c r="N206" s="36" t="s">
        <v>479</v>
      </c>
      <c r="O206" s="36" t="s">
        <v>66</v>
      </c>
      <c r="P206" s="36" t="s">
        <v>480</v>
      </c>
      <c r="Q206" s="19"/>
      <c r="R206" s="35" t="s">
        <v>350</v>
      </c>
      <c r="S206" s="36" t="s">
        <v>61</v>
      </c>
      <c r="T206" s="36" t="s">
        <v>66</v>
      </c>
      <c r="U206" s="36" t="s">
        <v>241</v>
      </c>
    </row>
    <row r="207" spans="1:24" x14ac:dyDescent="0.3">
      <c r="H207" s="35" t="s">
        <v>456</v>
      </c>
      <c r="I207" s="36" t="s">
        <v>479</v>
      </c>
      <c r="J207" s="14" t="s">
        <v>65</v>
      </c>
      <c r="K207" s="36" t="s">
        <v>480</v>
      </c>
      <c r="L207" s="20"/>
      <c r="M207" s="35" t="s">
        <v>399</v>
      </c>
      <c r="N207" s="36" t="s">
        <v>479</v>
      </c>
      <c r="O207" s="36" t="s">
        <v>66</v>
      </c>
      <c r="P207" s="36" t="s">
        <v>480</v>
      </c>
      <c r="Q207" s="20"/>
      <c r="R207" s="35" t="s">
        <v>371</v>
      </c>
      <c r="S207" s="36" t="s">
        <v>61</v>
      </c>
      <c r="T207" s="36" t="s">
        <v>66</v>
      </c>
      <c r="U207" s="36" t="s">
        <v>241</v>
      </c>
    </row>
    <row r="208" spans="1:24" x14ac:dyDescent="0.3">
      <c r="A208" s="33" t="s">
        <v>509</v>
      </c>
      <c r="B208" s="33" t="s">
        <v>510</v>
      </c>
      <c r="H208" s="35" t="s">
        <v>399</v>
      </c>
      <c r="I208" s="36" t="s">
        <v>479</v>
      </c>
      <c r="J208" s="14" t="s">
        <v>65</v>
      </c>
      <c r="K208" s="36" t="s">
        <v>480</v>
      </c>
      <c r="L208" s="20"/>
      <c r="M208" s="35" t="s">
        <v>408</v>
      </c>
      <c r="N208" s="36" t="s">
        <v>479</v>
      </c>
      <c r="O208" s="36" t="s">
        <v>66</v>
      </c>
      <c r="P208" s="36" t="s">
        <v>480</v>
      </c>
      <c r="Q208" s="20"/>
      <c r="R208" s="35" t="s">
        <v>456</v>
      </c>
      <c r="S208" s="36" t="s">
        <v>61</v>
      </c>
      <c r="T208" s="36" t="s">
        <v>66</v>
      </c>
      <c r="U208" s="36" t="s">
        <v>241</v>
      </c>
    </row>
    <row r="209" spans="8:17" x14ac:dyDescent="0.3">
      <c r="H209" s="35" t="s">
        <v>477</v>
      </c>
      <c r="I209" s="36" t="s">
        <v>479</v>
      </c>
      <c r="J209" s="14" t="s">
        <v>65</v>
      </c>
      <c r="K209" s="36" t="s">
        <v>480</v>
      </c>
      <c r="M209" s="35" t="s">
        <v>439</v>
      </c>
      <c r="N209" s="38" t="s">
        <v>485</v>
      </c>
      <c r="O209" s="36" t="s">
        <v>65</v>
      </c>
      <c r="P209" s="36" t="s">
        <v>486</v>
      </c>
      <c r="Q209" s="14"/>
    </row>
    <row r="210" spans="8:17" x14ac:dyDescent="0.3">
      <c r="H210" s="35" t="s">
        <v>478</v>
      </c>
      <c r="I210" s="36" t="s">
        <v>479</v>
      </c>
      <c r="J210" s="14" t="s">
        <v>65</v>
      </c>
      <c r="K210" s="36" t="s">
        <v>480</v>
      </c>
      <c r="L210" s="19"/>
      <c r="M210" s="35" t="s">
        <v>440</v>
      </c>
      <c r="N210" s="38" t="s">
        <v>485</v>
      </c>
      <c r="O210" s="36" t="s">
        <v>65</v>
      </c>
      <c r="P210" s="36" t="s">
        <v>486</v>
      </c>
      <c r="Q210" s="19"/>
    </row>
    <row r="211" spans="8:17" x14ac:dyDescent="0.3">
      <c r="H211" s="35" t="s">
        <v>439</v>
      </c>
      <c r="I211" s="36" t="s">
        <v>481</v>
      </c>
      <c r="J211" s="14" t="s">
        <v>65</v>
      </c>
      <c r="K211" s="36" t="s">
        <v>482</v>
      </c>
      <c r="M211" s="35" t="s">
        <v>446</v>
      </c>
      <c r="N211" s="38" t="s">
        <v>485</v>
      </c>
      <c r="O211" s="36" t="s">
        <v>65</v>
      </c>
      <c r="P211" s="36" t="s">
        <v>486</v>
      </c>
    </row>
    <row r="212" spans="8:17" x14ac:dyDescent="0.3">
      <c r="H212" s="35" t="s">
        <v>440</v>
      </c>
      <c r="I212" s="36" t="s">
        <v>62</v>
      </c>
      <c r="J212" s="14" t="s">
        <v>65</v>
      </c>
      <c r="K212" s="36" t="s">
        <v>240</v>
      </c>
      <c r="M212" s="35" t="s">
        <v>466</v>
      </c>
      <c r="N212" s="36" t="s">
        <v>484</v>
      </c>
      <c r="O212" s="36" t="s">
        <v>66</v>
      </c>
      <c r="P212" s="35" t="s">
        <v>242</v>
      </c>
    </row>
    <row r="213" spans="8:17" x14ac:dyDescent="0.3">
      <c r="H213" s="35" t="s">
        <v>446</v>
      </c>
      <c r="I213" s="36" t="s">
        <v>63</v>
      </c>
      <c r="J213" s="14" t="s">
        <v>65</v>
      </c>
      <c r="K213" s="36" t="s">
        <v>236</v>
      </c>
      <c r="M213" s="35" t="s">
        <v>467</v>
      </c>
      <c r="N213" s="36" t="s">
        <v>484</v>
      </c>
      <c r="O213" s="36" t="s">
        <v>66</v>
      </c>
      <c r="P213" s="35" t="s">
        <v>242</v>
      </c>
    </row>
    <row r="214" spans="8:17" x14ac:dyDescent="0.3">
      <c r="H214" s="35" t="s">
        <v>466</v>
      </c>
      <c r="I214" s="38" t="s">
        <v>485</v>
      </c>
      <c r="J214" s="14" t="s">
        <v>65</v>
      </c>
      <c r="K214" s="36" t="s">
        <v>486</v>
      </c>
      <c r="M214" s="35" t="s">
        <v>468</v>
      </c>
      <c r="N214" s="36" t="s">
        <v>484</v>
      </c>
      <c r="O214" s="36" t="s">
        <v>66</v>
      </c>
      <c r="P214" s="35" t="s">
        <v>242</v>
      </c>
    </row>
    <row r="215" spans="8:17" x14ac:dyDescent="0.3">
      <c r="H215" s="35" t="s">
        <v>467</v>
      </c>
      <c r="I215" s="38" t="s">
        <v>485</v>
      </c>
      <c r="J215" s="14" t="s">
        <v>65</v>
      </c>
      <c r="K215" s="36" t="s">
        <v>486</v>
      </c>
      <c r="M215" s="35" t="s">
        <v>469</v>
      </c>
      <c r="N215" s="36" t="s">
        <v>492</v>
      </c>
      <c r="O215" s="36" t="s">
        <v>65</v>
      </c>
      <c r="P215" s="36" t="s">
        <v>493</v>
      </c>
    </row>
    <row r="216" spans="8:17" x14ac:dyDescent="0.3">
      <c r="H216" s="35" t="s">
        <v>468</v>
      </c>
      <c r="I216" s="38" t="s">
        <v>485</v>
      </c>
      <c r="J216" s="14" t="s">
        <v>65</v>
      </c>
      <c r="K216" s="36" t="s">
        <v>486</v>
      </c>
      <c r="M216" s="35" t="s">
        <v>470</v>
      </c>
      <c r="N216" s="36" t="s">
        <v>492</v>
      </c>
      <c r="O216" s="36" t="s">
        <v>65</v>
      </c>
      <c r="P216" s="36" t="s">
        <v>493</v>
      </c>
    </row>
    <row r="217" spans="8:17" x14ac:dyDescent="0.3">
      <c r="H217" s="35" t="s">
        <v>469</v>
      </c>
      <c r="I217" s="36" t="s">
        <v>483</v>
      </c>
      <c r="J217" s="38" t="s">
        <v>66</v>
      </c>
      <c r="K217" s="36" t="s">
        <v>487</v>
      </c>
      <c r="M217" s="39" t="s">
        <v>471</v>
      </c>
      <c r="N217" s="36" t="s">
        <v>492</v>
      </c>
      <c r="O217" s="38" t="s">
        <v>65</v>
      </c>
      <c r="P217" s="36" t="s">
        <v>493</v>
      </c>
    </row>
    <row r="218" spans="8:17" x14ac:dyDescent="0.3">
      <c r="H218" s="35" t="s">
        <v>470</v>
      </c>
      <c r="I218" s="36" t="s">
        <v>483</v>
      </c>
      <c r="J218" s="38" t="s">
        <v>66</v>
      </c>
      <c r="K218" s="36" t="s">
        <v>487</v>
      </c>
    </row>
    <row r="219" spans="8:17" x14ac:dyDescent="0.3">
      <c r="H219" s="35" t="s">
        <v>471</v>
      </c>
      <c r="I219" s="36" t="s">
        <v>483</v>
      </c>
      <c r="J219" s="38" t="s">
        <v>66</v>
      </c>
      <c r="K219" s="36" t="s">
        <v>487</v>
      </c>
    </row>
    <row r="220" spans="8:17" x14ac:dyDescent="0.3">
      <c r="H220" s="35" t="s">
        <v>472</v>
      </c>
      <c r="I220" s="36" t="s">
        <v>484</v>
      </c>
      <c r="J220" s="38" t="s">
        <v>66</v>
      </c>
      <c r="K220" s="38" t="s">
        <v>488</v>
      </c>
    </row>
    <row r="221" spans="8:17" x14ac:dyDescent="0.3">
      <c r="H221" s="35" t="s">
        <v>473</v>
      </c>
      <c r="I221" s="36" t="s">
        <v>484</v>
      </c>
      <c r="J221" s="38" t="s">
        <v>66</v>
      </c>
      <c r="K221" s="38" t="s">
        <v>488</v>
      </c>
    </row>
    <row r="222" spans="8:17" x14ac:dyDescent="0.3">
      <c r="H222" s="35" t="s">
        <v>474</v>
      </c>
      <c r="I222" s="36" t="s">
        <v>484</v>
      </c>
      <c r="J222" s="38" t="s">
        <v>66</v>
      </c>
      <c r="K222" s="38" t="s">
        <v>488</v>
      </c>
    </row>
    <row r="223" spans="8:17" x14ac:dyDescent="0.3">
      <c r="H223" s="40" t="s">
        <v>475</v>
      </c>
      <c r="I223" s="41" t="s">
        <v>484</v>
      </c>
      <c r="J223" s="38" t="s">
        <v>66</v>
      </c>
      <c r="K223" s="38" t="s">
        <v>488</v>
      </c>
    </row>
    <row r="224" spans="8:17" x14ac:dyDescent="0.3">
      <c r="H224" s="42"/>
      <c r="I224" s="43"/>
      <c r="J224" s="43"/>
      <c r="K224" s="44"/>
    </row>
    <row r="225" spans="8:11" x14ac:dyDescent="0.3">
      <c r="H225" s="14"/>
      <c r="I225" s="19"/>
      <c r="J225" s="19"/>
      <c r="K225" s="20"/>
    </row>
  </sheetData>
  <sheetProtection password="DEEB" sheet="1" objects="1" scenarios="1"/>
  <sortState xmlns:xlrd2="http://schemas.microsoft.com/office/spreadsheetml/2017/richdata2" ref="D201:F204">
    <sortCondition ref="D2"/>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um_x00e9_ro_x0020_de_x0020_dossier xmlns="107a78a3-2956-41f8-b5a2-19fac8a45db4">8040</Num_x00e9_ro_x0020_de_x0020_dossi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94AB3AF4A58C34BB243E807BF7D5D09" ma:contentTypeVersion="3" ma:contentTypeDescription="Create a new document." ma:contentTypeScope="" ma:versionID="7a2f7c50eb03f47d3c27ebd5eeb3bbdb">
  <xsd:schema xmlns:xsd="http://www.w3.org/2001/XMLSchema" xmlns:xs="http://www.w3.org/2001/XMLSchema" xmlns:p="http://schemas.microsoft.com/office/2006/metadata/properties" xmlns:ns2="107a78a3-2956-41f8-b5a2-19fac8a45db4" xmlns:ns3="4c6a26a4-0da3-46ff-90ba-c4347004d7d6" targetNamespace="http://schemas.microsoft.com/office/2006/metadata/properties" ma:root="true" ma:fieldsID="82cc170d2d7006aac4c410926e1830a3" ns2:_="" ns3:_="">
    <xsd:import namespace="107a78a3-2956-41f8-b5a2-19fac8a45db4"/>
    <xsd:import namespace="4c6a26a4-0da3-46ff-90ba-c4347004d7d6"/>
    <xsd:element name="properties">
      <xsd:complexType>
        <xsd:sequence>
          <xsd:element name="documentManagement">
            <xsd:complexType>
              <xsd:all>
                <xsd:element ref="ns2:Num_x00e9_ro_x0020_de_x0020_dossie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7a78a3-2956-41f8-b5a2-19fac8a45db4" elementFormDefault="qualified">
    <xsd:import namespace="http://schemas.microsoft.com/office/2006/documentManagement/types"/>
    <xsd:import namespace="http://schemas.microsoft.com/office/infopath/2007/PartnerControls"/>
    <xsd:element name="Num_x00e9_ro_x0020_de_x0020_dossier" ma:index="4" nillable="true" ma:displayName="Num_x00e9_ro_x0020_de_x0020_dossier" ma:internalName="Num_x00e9_ro_x0020_de_x0020_dossi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c6a26a4-0da3-46ff-90ba-c4347004d7d6" elementFormDefault="qualified">
    <xsd:import namespace="http://schemas.microsoft.com/office/2006/documentManagement/types"/>
    <xsd:import namespace="http://schemas.microsoft.com/office/infopath/2007/PartnerControls"/>
    <xsd:element name="SharedWithUsers" ma:index="9"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Inhoudstype"/>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41E054-4779-4E1D-91B6-2D16352596F1}">
  <ds:schemaRefs>
    <ds:schemaRef ds:uri="107a78a3-2956-41f8-b5a2-19fac8a45db4"/>
    <ds:schemaRef ds:uri="http://schemas.microsoft.com/office/infopath/2007/PartnerControls"/>
    <ds:schemaRef ds:uri="http://purl.org/dc/dcmitype/"/>
    <ds:schemaRef ds:uri="4c6a26a4-0da3-46ff-90ba-c4347004d7d6"/>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76DD1A2B-7083-4727-9B78-97E2B6FD78FC}">
  <ds:schemaRefs>
    <ds:schemaRef ds:uri="http://schemas.microsoft.com/sharepoint/v3/contenttype/forms"/>
  </ds:schemaRefs>
</ds:datastoreItem>
</file>

<file path=customXml/itemProps3.xml><?xml version="1.0" encoding="utf-8"?>
<ds:datastoreItem xmlns:ds="http://schemas.openxmlformats.org/officeDocument/2006/customXml" ds:itemID="{A0C3569D-37AE-43A0-BB7D-9E18E228B1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7a78a3-2956-41f8-b5a2-19fac8a45db4"/>
    <ds:schemaRef ds:uri="4c6a26a4-0da3-46ff-90ba-c4347004d7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Werkbladen</vt:lpstr>
      </vt:variant>
      <vt:variant>
        <vt:i4>3</vt:i4>
      </vt:variant>
    </vt:vector>
  </HeadingPairs>
  <TitlesOfParts>
    <vt:vector size="3" baseType="lpstr">
      <vt:lpstr>InputSPP</vt:lpstr>
      <vt:lpstr>TechnicalInput</vt:lpstr>
      <vt:lpstr>Instructions</vt:lpstr>
    </vt:vector>
  </TitlesOfParts>
  <Manager>Karl Noben</Manager>
  <Company>SMALS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Versie16032018.xlsx</dc:title>
  <dc:subject>Motivaties</dc:subject>
  <dc:creator>Kristof Peeters</dc:creator>
  <cp:keywords>Primaweb;Motivaties</cp:keywords>
  <cp:lastModifiedBy>Horrix Marc</cp:lastModifiedBy>
  <cp:lastPrinted>2018-02-26T10:57:33Z</cp:lastPrinted>
  <dcterms:created xsi:type="dcterms:W3CDTF">2018-02-07T10:16:53Z</dcterms:created>
  <dcterms:modified xsi:type="dcterms:W3CDTF">2021-02-12T09:08:02Z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0x010100394AB3AF4A58C34BB243E807BF7D5D09</vt:lpwstr>
  </property>
  <property fmtid="{D5CDD505-2E9C-101B-9397-08002B2CF9AE}" pid="3" name="_dlc_DocIdItemGuid">
    <vt:lpwstr>18413e9a-8bd4-4a2e-a75d-c95faa60a2ec</vt:lpwstr>
  </property>
</Properties>
</file>